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Máy tính\Linh tinh\"/>
    </mc:Choice>
  </mc:AlternateContent>
  <bookViews>
    <workbookView xWindow="0" yWindow="0" windowWidth="19568" windowHeight="11580"/>
  </bookViews>
  <sheets>
    <sheet name="PTG PG" sheetId="1" r:id="rId1"/>
    <sheet name="Bảng hà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4" i="1" s="1"/>
  <c r="F13" i="1"/>
  <c r="F10" i="1"/>
  <c r="M24" i="2" l="1"/>
  <c r="M25" i="2"/>
  <c r="M26" i="2"/>
  <c r="M27" i="2"/>
  <c r="M28" i="2"/>
  <c r="M29" i="2"/>
  <c r="M30" i="2"/>
  <c r="M31" i="2"/>
  <c r="M32" i="2"/>
  <c r="M33" i="2"/>
  <c r="F26" i="1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4" i="2"/>
  <c r="C26" i="1"/>
  <c r="D22" i="1" l="1"/>
  <c r="D21" i="1"/>
  <c r="D23" i="1"/>
  <c r="D25" i="1"/>
  <c r="D19" i="1"/>
  <c r="D20" i="1"/>
  <c r="D24" i="1"/>
  <c r="D26" i="1" l="1"/>
  <c r="D27" i="1"/>
</calcChain>
</file>

<file path=xl/sharedStrings.xml><?xml version="1.0" encoding="utf-8"?>
<sst xmlns="http://schemas.openxmlformats.org/spreadsheetml/2006/main" count="183" uniqueCount="101">
  <si>
    <t>TỔNG GIÁ TRỊ CĂN HỘ GỒM PHÍ BẢO TRÌ</t>
  </si>
  <si>
    <t>Tổng giá trị căn hộ (bao gồm vat):</t>
  </si>
  <si>
    <t xml:space="preserve">Ngay khi có thông báo nhận giấy chứng nhận quyền sở hữu nhà ở. </t>
  </si>
  <si>
    <t>5% tổng GTCH (bao gồm VAT)</t>
  </si>
  <si>
    <t>Sau 7 tháng kể từ ngày kí HĐMB</t>
  </si>
  <si>
    <t xml:space="preserve">25% tổng GTCH (gồm VAT) + PBT 2% trước VAT </t>
  </si>
  <si>
    <t>Sau 6 tháng kể từ ngày kí HĐMB</t>
  </si>
  <si>
    <t>10% tổng GTCH (gồm VAT)</t>
  </si>
  <si>
    <t>Đợt 7</t>
  </si>
  <si>
    <t>Đợt 6</t>
  </si>
  <si>
    <t>Sau 4 tháng kể từ ngày kí HĐMB</t>
  </si>
  <si>
    <t>Đợt 5</t>
  </si>
  <si>
    <t>Đợt 4</t>
  </si>
  <si>
    <t>Sau 2 tháng kể từ ngày kí HĐMB</t>
  </si>
  <si>
    <t>Đợt 3</t>
  </si>
  <si>
    <t>Đợt 2</t>
  </si>
  <si>
    <t>Đợt 1</t>
  </si>
  <si>
    <t xml:space="preserve">Khi ký bản tự nguyện đặt cọc </t>
  </si>
  <si>
    <t>Đặt cọc</t>
  </si>
  <si>
    <t>Booking</t>
  </si>
  <si>
    <t>Thời điểm thanh toán</t>
  </si>
  <si>
    <t xml:space="preserve">Phí bảo trì căn hộ </t>
  </si>
  <si>
    <t>Thanh toán</t>
  </si>
  <si>
    <t>Số tiền (VNĐ)</t>
  </si>
  <si>
    <t>Tỷ lệ thanh toán</t>
  </si>
  <si>
    <t>Đợt thanh toán</t>
  </si>
  <si>
    <t>Giá trị CH dự kiến (VNĐ) (bao gồm VAT):</t>
  </si>
  <si>
    <t>Diện tích tim tường (m2):</t>
  </si>
  <si>
    <t>Diện tích thông thủy (m2):</t>
  </si>
  <si>
    <t>Loại căn hộ:</t>
  </si>
  <si>
    <t>Mã căn hộ:</t>
  </si>
  <si>
    <t>Nguyễn Văn A</t>
  </si>
  <si>
    <t>Tên khách hàng:</t>
  </si>
  <si>
    <t>I. Thông tin</t>
  </si>
  <si>
    <t>PTG chỉ là tạm tính, tiến độ và PTG chuẩn sẽ được CĐT cung cấp khi KH ký HĐMB</t>
  </si>
  <si>
    <t>TIẾN ĐỘ THANH TOÁN PG - AURA TÍNH TỪ NGÀY 12/10/2024</t>
  </si>
  <si>
    <t>04</t>
  </si>
  <si>
    <t>0421</t>
  </si>
  <si>
    <t>ĐN</t>
  </si>
  <si>
    <t>TB</t>
  </si>
  <si>
    <t>06</t>
  </si>
  <si>
    <t>0612</t>
  </si>
  <si>
    <t>ĐB</t>
  </si>
  <si>
    <t>TN</t>
  </si>
  <si>
    <t>0625</t>
  </si>
  <si>
    <t>N</t>
  </si>
  <si>
    <t>B</t>
  </si>
  <si>
    <t>07</t>
  </si>
  <si>
    <t>0721</t>
  </si>
  <si>
    <t>1014</t>
  </si>
  <si>
    <t>1015</t>
  </si>
  <si>
    <t>12A</t>
  </si>
  <si>
    <t>12A15</t>
  </si>
  <si>
    <t>2004</t>
  </si>
  <si>
    <t>02</t>
  </si>
  <si>
    <t>2102</t>
  </si>
  <si>
    <t>2137</t>
  </si>
  <si>
    <t>0402</t>
  </si>
  <si>
    <t>0404</t>
  </si>
  <si>
    <t>0431</t>
  </si>
  <si>
    <t>0637</t>
  </si>
  <si>
    <t>0706</t>
  </si>
  <si>
    <t>0728</t>
  </si>
  <si>
    <t>1036</t>
  </si>
  <si>
    <t>1111</t>
  </si>
  <si>
    <t>12A35</t>
  </si>
  <si>
    <t>2012A</t>
  </si>
  <si>
    <t>STT</t>
  </si>
  <si>
    <t>Tầng</t>
  </si>
  <si>
    <t>Vị trí căn hộ</t>
  </si>
  <si>
    <t>Mã căn</t>
  </si>
  <si>
    <t>DT thông thuỷ
(m2)</t>
  </si>
  <si>
    <t xml:space="preserve">Hướng ban công </t>
  </si>
  <si>
    <t>Hướng cửa</t>
  </si>
  <si>
    <t>Đơn giá bán căn hộ/m2
(gồm VAT &amp; KPBT)</t>
  </si>
  <si>
    <t>Đơn giá bán căn hộ/m2
(gồm VAT chưa KPBT)</t>
  </si>
  <si>
    <t>Đơn giá bán căn hộ/m2
(chưa gồm VAT &amp; KPBT)</t>
  </si>
  <si>
    <t>Giá bán (Chưa VAT và KPBT)</t>
  </si>
  <si>
    <t>Thuế GTGT
(VNĐ)</t>
  </si>
  <si>
    <t>KPBT
(VNĐ)</t>
  </si>
  <si>
    <t xml:space="preserve">Tổng giá trị HĐ 
(VNĐ) </t>
  </si>
  <si>
    <t>Giá bán sau VAT</t>
  </si>
  <si>
    <t xml:space="preserve">30% tổng GTCH (gồm VAT) </t>
  </si>
  <si>
    <t>Ngay khi ký HĐMB và theo thông báo của CĐT</t>
  </si>
  <si>
    <t>Sau 8 tháng kể từ ngày kí HĐMB</t>
  </si>
  <si>
    <t>0418</t>
  </si>
  <si>
    <t>0602</t>
  </si>
  <si>
    <t>0606</t>
  </si>
  <si>
    <t>0718</t>
  </si>
  <si>
    <t>0737</t>
  </si>
  <si>
    <t>1011</t>
  </si>
  <si>
    <t>1137</t>
  </si>
  <si>
    <t>12A12A</t>
  </si>
  <si>
    <t>12A31</t>
  </si>
  <si>
    <t>2036</t>
  </si>
  <si>
    <t>Booking.16</t>
  </si>
  <si>
    <t>Base.02</t>
  </si>
  <si>
    <t>Base.13</t>
  </si>
  <si>
    <t>Đến 17/10</t>
  </si>
  <si>
    <t>Đến 19/10</t>
  </si>
  <si>
    <t>II. Giá bán căn hộ: Trước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</si>
</sst>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2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</font>
    <font>
      <sz val="11"/>
      <name val="Calibri"/>
    </font>
    <font>
      <b/>
      <sz val="12"/>
      <color rgb="FFFF0000"/>
      <name val="Times New Roman"/>
    </font>
    <font>
      <b/>
      <sz val="11"/>
      <color rgb="FFFF0000"/>
      <name val="Times New Roman"/>
    </font>
    <font>
      <i/>
      <sz val="11"/>
      <color theme="1"/>
      <name val="Times New Roman"/>
    </font>
    <font>
      <b/>
      <i/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u/>
      <sz val="11"/>
      <color theme="1"/>
      <name val="Times New Roman"/>
    </font>
    <font>
      <i/>
      <sz val="11"/>
      <color rgb="FFFF0000"/>
      <name val="Times New Roman"/>
    </font>
    <font>
      <sz val="11"/>
      <color rgb="FFFF0000"/>
      <name val="Times New Roman"/>
    </font>
    <font>
      <b/>
      <sz val="18"/>
      <color theme="1"/>
      <name val="Times New Roman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double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double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9" fontId="3" fillId="3" borderId="7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10" fontId="11" fillId="3" borderId="0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1" fillId="0" borderId="19" xfId="0" applyFont="1" applyBorder="1" applyAlignment="1">
      <alignment horizontal="right" vertical="center"/>
    </xf>
    <xf numFmtId="0" fontId="13" fillId="3" borderId="0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3" xfId="0" quotePrefix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vertical="center"/>
    </xf>
    <xf numFmtId="164" fontId="17" fillId="0" borderId="23" xfId="0" applyNumberFormat="1" applyFont="1" applyBorder="1" applyAlignment="1">
      <alignment vertical="center"/>
    </xf>
    <xf numFmtId="164" fontId="17" fillId="0" borderId="23" xfId="1" applyNumberFormat="1" applyFont="1" applyFill="1" applyBorder="1" applyAlignment="1">
      <alignment vertical="center"/>
    </xf>
    <xf numFmtId="165" fontId="17" fillId="0" borderId="23" xfId="1" applyNumberFormat="1" applyFont="1" applyFill="1" applyBorder="1" applyAlignment="1">
      <alignment vertical="center"/>
    </xf>
    <xf numFmtId="0" fontId="18" fillId="0" borderId="23" xfId="0" applyFont="1" applyBorder="1" applyAlignment="1">
      <alignment horizontal="center" vertical="center" wrapText="1"/>
    </xf>
    <xf numFmtId="1" fontId="19" fillId="0" borderId="23" xfId="0" applyNumberFormat="1" applyFont="1" applyBorder="1" applyAlignment="1">
      <alignment horizontal="center" vertical="center" wrapText="1"/>
    </xf>
    <xf numFmtId="164" fontId="19" fillId="0" borderId="23" xfId="1" applyNumberFormat="1" applyFont="1" applyBorder="1" applyAlignment="1">
      <alignment horizontal="center" vertical="center" wrapText="1"/>
    </xf>
    <xf numFmtId="164" fontId="17" fillId="5" borderId="23" xfId="1" applyNumberFormat="1" applyFont="1" applyFill="1" applyBorder="1" applyAlignment="1">
      <alignment vertical="center"/>
    </xf>
    <xf numFmtId="0" fontId="17" fillId="6" borderId="23" xfId="0" applyFont="1" applyFill="1" applyBorder="1" applyAlignment="1">
      <alignment horizontal="center" vertical="center"/>
    </xf>
    <xf numFmtId="0" fontId="17" fillId="6" borderId="23" xfId="0" quotePrefix="1" applyFont="1" applyFill="1" applyBorder="1" applyAlignment="1">
      <alignment horizontal="center" vertical="center"/>
    </xf>
    <xf numFmtId="165" fontId="17" fillId="6" borderId="23" xfId="0" applyNumberFormat="1" applyFont="1" applyFill="1" applyBorder="1" applyAlignment="1">
      <alignment vertical="center"/>
    </xf>
    <xf numFmtId="164" fontId="17" fillId="6" borderId="23" xfId="0" applyNumberFormat="1" applyFont="1" applyFill="1" applyBorder="1" applyAlignment="1">
      <alignment vertical="center"/>
    </xf>
    <xf numFmtId="164" fontId="17" fillId="6" borderId="23" xfId="1" applyNumberFormat="1" applyFont="1" applyFill="1" applyBorder="1" applyAlignment="1">
      <alignment vertical="center"/>
    </xf>
    <xf numFmtId="165" fontId="17" fillId="6" borderId="23" xfId="1" applyNumberFormat="1" applyFont="1" applyFill="1" applyBorder="1" applyAlignment="1">
      <alignment vertical="center"/>
    </xf>
    <xf numFmtId="0" fontId="17" fillId="7" borderId="23" xfId="0" applyFont="1" applyFill="1" applyBorder="1" applyAlignment="1">
      <alignment horizontal="center" vertical="center"/>
    </xf>
    <xf numFmtId="0" fontId="17" fillId="7" borderId="23" xfId="0" quotePrefix="1" applyFont="1" applyFill="1" applyBorder="1" applyAlignment="1">
      <alignment horizontal="center" vertical="center"/>
    </xf>
    <xf numFmtId="165" fontId="17" fillId="7" borderId="23" xfId="0" applyNumberFormat="1" applyFont="1" applyFill="1" applyBorder="1" applyAlignment="1">
      <alignment vertical="center"/>
    </xf>
    <xf numFmtId="164" fontId="17" fillId="7" borderId="23" xfId="0" applyNumberFormat="1" applyFont="1" applyFill="1" applyBorder="1" applyAlignment="1">
      <alignment vertical="center"/>
    </xf>
    <xf numFmtId="164" fontId="17" fillId="7" borderId="23" xfId="1" applyNumberFormat="1" applyFont="1" applyFill="1" applyBorder="1" applyAlignment="1">
      <alignment vertical="center"/>
    </xf>
    <xf numFmtId="165" fontId="17" fillId="7" borderId="23" xfId="1" applyNumberFormat="1" applyFont="1" applyFill="1" applyBorder="1" applyAlignment="1">
      <alignment vertical="center"/>
    </xf>
    <xf numFmtId="0" fontId="1" fillId="0" borderId="0" xfId="0" applyFont="1"/>
    <xf numFmtId="0" fontId="1" fillId="5" borderId="0" xfId="0" applyFont="1" applyFill="1"/>
    <xf numFmtId="0" fontId="1" fillId="6" borderId="0" xfId="0" applyFont="1" applyFill="1"/>
    <xf numFmtId="0" fontId="0" fillId="7" borderId="0" xfId="0" applyFill="1"/>
    <xf numFmtId="164" fontId="3" fillId="0" borderId="9" xfId="1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3" fillId="4" borderId="22" xfId="0" applyFont="1" applyFill="1" applyBorder="1" applyAlignment="1">
      <alignment horizontal="left" vertical="center"/>
    </xf>
    <xf numFmtId="0" fontId="4" fillId="0" borderId="21" xfId="0" applyFont="1" applyBorder="1"/>
    <xf numFmtId="0" fontId="4" fillId="0" borderId="20" xfId="0" applyFont="1" applyBorder="1"/>
    <xf numFmtId="0" fontId="3" fillId="0" borderId="15" xfId="0" applyFont="1" applyBorder="1" applyAlignment="1">
      <alignment horizontal="left" vertical="center"/>
    </xf>
    <xf numFmtId="0" fontId="4" fillId="0" borderId="14" xfId="0" applyFont="1" applyBorder="1"/>
    <xf numFmtId="0" fontId="4" fillId="0" borderId="13" xfId="0" applyFont="1" applyBorder="1"/>
    <xf numFmtId="0" fontId="3" fillId="3" borderId="15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4" fillId="0" borderId="11" xfId="0" applyFont="1" applyBorder="1"/>
    <xf numFmtId="0" fontId="4" fillId="0" borderId="10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6" xfId="0" applyFont="1" applyBorder="1"/>
    <xf numFmtId="0" fontId="13" fillId="4" borderId="3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/>
    <xf numFmtId="0" fontId="1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4" xfId="0" applyFont="1" applyBorder="1"/>
    <xf numFmtId="0" fontId="6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95"/>
  <sheetViews>
    <sheetView tabSelected="1" workbookViewId="0">
      <selection activeCell="F19" sqref="F19"/>
    </sheetView>
  </sheetViews>
  <sheetFormatPr defaultColWidth="14.3984375" defaultRowHeight="15" customHeight="1"/>
  <cols>
    <col min="1" max="1" width="3.265625" style="1" customWidth="1"/>
    <col min="2" max="2" width="23" style="1" customWidth="1"/>
    <col min="3" max="3" width="13.73046875" style="1" customWidth="1"/>
    <col min="4" max="4" width="16.1328125" style="1" customWidth="1"/>
    <col min="5" max="5" width="28.3984375" style="1" customWidth="1"/>
    <col min="6" max="6" width="19.86328125" style="1" customWidth="1"/>
    <col min="7" max="7" width="9.73046875" style="1" customWidth="1"/>
    <col min="8" max="8" width="18.73046875" style="1" customWidth="1"/>
    <col min="9" max="9" width="15.73046875" style="1" customWidth="1"/>
    <col min="10" max="10" width="20.3984375" style="1" customWidth="1"/>
    <col min="11" max="11" width="16.73046875" style="1" customWidth="1"/>
    <col min="12" max="27" width="8.73046875" style="1" customWidth="1"/>
    <col min="28" max="16384" width="14.3984375" style="1"/>
  </cols>
  <sheetData>
    <row r="1" spans="2:27" ht="14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7" ht="22.5">
      <c r="B2" s="67" t="s">
        <v>35</v>
      </c>
      <c r="C2" s="68"/>
      <c r="D2" s="68"/>
      <c r="E2" s="68"/>
      <c r="F2" s="68"/>
      <c r="G2" s="68"/>
      <c r="H2" s="68"/>
      <c r="I2" s="68"/>
      <c r="J2" s="68"/>
      <c r="K2" s="39"/>
      <c r="L2" s="39"/>
      <c r="M2" s="39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2:27" ht="17.25">
      <c r="B3" s="69"/>
      <c r="C3" s="68"/>
      <c r="D3" s="68"/>
      <c r="E3" s="68"/>
      <c r="F3" s="68"/>
      <c r="G3" s="68"/>
      <c r="H3" s="68"/>
      <c r="I3" s="68"/>
      <c r="J3" s="6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7" ht="14.25">
      <c r="B4" s="70" t="s">
        <v>34</v>
      </c>
      <c r="C4" s="68"/>
      <c r="D4" s="68"/>
      <c r="E4" s="68"/>
      <c r="F4" s="6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2:27" ht="17.649999999999999" thickBot="1">
      <c r="B5" s="2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7" ht="14.65" thickTop="1">
      <c r="B6" s="71" t="s">
        <v>33</v>
      </c>
      <c r="C6" s="72"/>
      <c r="D6" s="72"/>
      <c r="E6" s="72"/>
      <c r="F6" s="73"/>
      <c r="G6" s="3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2:27" ht="14.25">
      <c r="B7" s="74" t="s">
        <v>32</v>
      </c>
      <c r="C7" s="75"/>
      <c r="D7" s="75"/>
      <c r="E7" s="76"/>
      <c r="F7" s="37" t="s">
        <v>31</v>
      </c>
      <c r="G7" s="32"/>
      <c r="H7" s="3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2:27" ht="16.5" customHeight="1">
      <c r="B8" s="78" t="s">
        <v>30</v>
      </c>
      <c r="C8" s="79"/>
      <c r="D8" s="79"/>
      <c r="E8" s="80"/>
      <c r="F8" s="51" t="s">
        <v>57</v>
      </c>
      <c r="G8" s="36"/>
      <c r="H8" s="3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2:27" ht="16.5" customHeight="1">
      <c r="B9" s="78" t="s">
        <v>29</v>
      </c>
      <c r="C9" s="79"/>
      <c r="D9" s="79"/>
      <c r="E9" s="80"/>
      <c r="F9" s="35"/>
      <c r="G9" s="32"/>
      <c r="H9" s="3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2:27" ht="14.25">
      <c r="B10" s="81" t="s">
        <v>28</v>
      </c>
      <c r="C10" s="79"/>
      <c r="D10" s="79"/>
      <c r="E10" s="80"/>
      <c r="F10" s="35">
        <f>VLOOKUP($F$8,'Bảng hàng'!$D$4:$M$33,2,0)</f>
        <v>50.56</v>
      </c>
      <c r="G10" s="32"/>
      <c r="H10" s="3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2:27" ht="14.25">
      <c r="B11" s="82" t="s">
        <v>27</v>
      </c>
      <c r="C11" s="83"/>
      <c r="D11" s="83"/>
      <c r="E11" s="84"/>
      <c r="F11" s="35"/>
      <c r="G11" s="32"/>
      <c r="H11" s="3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85" t="s">
        <v>100</v>
      </c>
      <c r="C12" s="86"/>
      <c r="D12" s="86"/>
      <c r="E12" s="86"/>
      <c r="F12" s="66">
        <f>VLOOKUP($F$8,'Bảng hàng'!$D$4:$M$33,8,0)</f>
        <v>871040119.62616825</v>
      </c>
      <c r="G12" s="34"/>
      <c r="H12" s="34"/>
      <c r="I12" s="3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14.25">
      <c r="B13" s="77" t="s">
        <v>26</v>
      </c>
      <c r="C13" s="75"/>
      <c r="D13" s="75"/>
      <c r="E13" s="76"/>
      <c r="F13" s="66">
        <f>VLOOKUP($F$8,'Bảng hàng'!$D$4:$M$33,10,0)</f>
        <v>914592125.60747671</v>
      </c>
      <c r="G13" s="32"/>
      <c r="H13" s="32"/>
      <c r="I13" s="33"/>
      <c r="J13" s="3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14.25">
      <c r="B14" s="32"/>
      <c r="C14" s="32"/>
      <c r="D14" s="32"/>
      <c r="E14" s="32"/>
      <c r="F14" s="32"/>
      <c r="G14" s="32"/>
      <c r="H14" s="32"/>
      <c r="I14" s="31"/>
      <c r="J14" s="3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2:27" ht="17.25">
      <c r="B15" s="28"/>
      <c r="C15" s="2"/>
      <c r="D15" s="2"/>
      <c r="E15" s="27"/>
      <c r="F15" s="27"/>
      <c r="G15" s="26"/>
      <c r="H15" s="26"/>
      <c r="I15" s="26"/>
      <c r="J15" s="2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7.25">
      <c r="B16" s="69"/>
      <c r="C16" s="68"/>
      <c r="D16" s="68"/>
      <c r="E16" s="68"/>
      <c r="F16" s="68"/>
      <c r="G16" s="68"/>
      <c r="H16" s="68"/>
      <c r="I16" s="68"/>
      <c r="J16" s="68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60" customHeight="1">
      <c r="B17" s="25" t="s">
        <v>25</v>
      </c>
      <c r="C17" s="25" t="s">
        <v>24</v>
      </c>
      <c r="D17" s="25" t="s">
        <v>23</v>
      </c>
      <c r="E17" s="25" t="s">
        <v>22</v>
      </c>
      <c r="F17" s="25" t="s">
        <v>21</v>
      </c>
      <c r="G17" s="90" t="s">
        <v>20</v>
      </c>
      <c r="H17" s="88"/>
      <c r="I17" s="88"/>
      <c r="J17" s="8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6.75" customHeight="1">
      <c r="B18" s="24" t="s">
        <v>19</v>
      </c>
      <c r="C18" s="13"/>
      <c r="D18" s="23">
        <v>50000000</v>
      </c>
      <c r="E18" s="22" t="s">
        <v>18</v>
      </c>
      <c r="F18" s="21"/>
      <c r="G18" s="91" t="s">
        <v>17</v>
      </c>
      <c r="H18" s="88"/>
      <c r="I18" s="88"/>
      <c r="J18" s="89"/>
      <c r="K18" s="20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36.75" customHeight="1">
      <c r="B19" s="12" t="s">
        <v>16</v>
      </c>
      <c r="C19" s="11">
        <v>0.3</v>
      </c>
      <c r="D19" s="10">
        <f>C19*F13-D18</f>
        <v>224377637.68224299</v>
      </c>
      <c r="E19" s="9" t="s">
        <v>82</v>
      </c>
      <c r="F19" s="18"/>
      <c r="G19" s="92" t="s">
        <v>83</v>
      </c>
      <c r="H19" s="88"/>
      <c r="I19" s="88"/>
      <c r="J19" s="89"/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6.75" customHeight="1">
      <c r="B20" s="12" t="s">
        <v>15</v>
      </c>
      <c r="C20" s="11">
        <v>0.1</v>
      </c>
      <c r="D20" s="10">
        <f>C20*F13</f>
        <v>91459212.560747683</v>
      </c>
      <c r="E20" s="15" t="s">
        <v>7</v>
      </c>
      <c r="F20" s="14"/>
      <c r="G20" s="93" t="s">
        <v>13</v>
      </c>
      <c r="H20" s="94"/>
      <c r="I20" s="94"/>
      <c r="J20" s="9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6.75" customHeight="1">
      <c r="A21" s="16"/>
      <c r="B21" s="12" t="s">
        <v>14</v>
      </c>
      <c r="C21" s="11">
        <v>0.1</v>
      </c>
      <c r="D21" s="10">
        <f>C21*F13</f>
        <v>91459212.560747683</v>
      </c>
      <c r="E21" s="15" t="s">
        <v>7</v>
      </c>
      <c r="F21" s="14"/>
      <c r="G21" s="93" t="s">
        <v>10</v>
      </c>
      <c r="H21" s="94"/>
      <c r="I21" s="94"/>
      <c r="J21" s="9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6.75" customHeight="1">
      <c r="A22" s="16"/>
      <c r="B22" s="12" t="s">
        <v>12</v>
      </c>
      <c r="C22" s="11">
        <v>0.1</v>
      </c>
      <c r="D22" s="10">
        <f>C22*F13</f>
        <v>91459212.560747683</v>
      </c>
      <c r="E22" s="15" t="s">
        <v>7</v>
      </c>
      <c r="F22" s="14"/>
      <c r="G22" s="93" t="s">
        <v>6</v>
      </c>
      <c r="H22" s="94"/>
      <c r="I22" s="94"/>
      <c r="J22" s="9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6.75" customHeight="1">
      <c r="A23" s="16"/>
      <c r="B23" s="12" t="s">
        <v>11</v>
      </c>
      <c r="C23" s="11">
        <v>0.1</v>
      </c>
      <c r="D23" s="10">
        <f>C23*F13</f>
        <v>91459212.560747683</v>
      </c>
      <c r="E23" s="15" t="s">
        <v>7</v>
      </c>
      <c r="F23" s="14"/>
      <c r="G23" s="93" t="s">
        <v>84</v>
      </c>
      <c r="H23" s="94"/>
      <c r="I23" s="94"/>
      <c r="J23" s="9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63" customHeight="1">
      <c r="B24" s="12" t="s">
        <v>9</v>
      </c>
      <c r="C24" s="13">
        <v>0.25</v>
      </c>
      <c r="D24" s="10">
        <f>C24*F13</f>
        <v>228648031.40186918</v>
      </c>
      <c r="E24" s="9" t="s">
        <v>5</v>
      </c>
      <c r="F24" s="9">
        <f>2%*F12</f>
        <v>17420802.392523367</v>
      </c>
      <c r="G24" s="93" t="s">
        <v>4</v>
      </c>
      <c r="H24" s="94"/>
      <c r="I24" s="94"/>
      <c r="J24" s="9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6.75" customHeight="1">
      <c r="B25" s="12" t="s">
        <v>8</v>
      </c>
      <c r="C25" s="11">
        <v>0.05</v>
      </c>
      <c r="D25" s="10">
        <f>C25*F13</f>
        <v>45729606.280373842</v>
      </c>
      <c r="E25" s="9" t="s">
        <v>3</v>
      </c>
      <c r="F25" s="8"/>
      <c r="G25" s="98" t="s">
        <v>2</v>
      </c>
      <c r="H25" s="94"/>
      <c r="I25" s="94"/>
      <c r="J25" s="9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42" customHeight="1">
      <c r="B26" s="7" t="s">
        <v>1</v>
      </c>
      <c r="C26" s="6">
        <f>SUM(C19:C25)</f>
        <v>1</v>
      </c>
      <c r="D26" s="10">
        <f>SUM(D18:D25)</f>
        <v>914592125.60747659</v>
      </c>
      <c r="E26" s="5"/>
      <c r="F26" s="4">
        <f>F24</f>
        <v>17420802.392523367</v>
      </c>
      <c r="G26" s="99"/>
      <c r="H26" s="94"/>
      <c r="I26" s="94"/>
      <c r="J26" s="9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2.25" customHeight="1">
      <c r="B27" s="96" t="s">
        <v>0</v>
      </c>
      <c r="C27" s="89"/>
      <c r="D27" s="97">
        <f>D26+F26</f>
        <v>932012928</v>
      </c>
      <c r="E27" s="88"/>
      <c r="F27" s="89"/>
      <c r="G27" s="87"/>
      <c r="H27" s="88"/>
      <c r="I27" s="88"/>
      <c r="J27" s="89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5.7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5.7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5.7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.7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5.7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.7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5.7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.7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5.7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5.7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5.7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5.7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5.7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5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5.7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5.7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5.7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5.7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5.7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5.7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5.7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5.7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5.7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5.7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5.7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5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5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5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5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5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5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5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5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5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5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5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5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5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5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5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5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5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5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5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5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5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5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5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5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5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5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5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5.7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5.7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5.7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5.7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5.7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5.7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5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5.7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5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5.7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5.7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5.7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5.7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5.7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5.7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5.7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5.7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5.7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5.7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5.7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5.7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5.7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5.7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5.7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5.7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5.7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5.7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5.7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5.7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5.7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5.7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5.7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5.7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5.7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5.7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5.7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5.7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5.7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5.7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5.7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5.7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5.7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5.75" customHeigh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5.75" customHeigh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5.75" customHeight="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5.75" customHeight="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5.75" customHeight="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5.75" customHeight="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5.75" customHeight="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5.75" customHeight="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5.75" customHeight="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5.75" customHeight="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5.75" customHeight="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5.75" customHeight="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5.75" customHeight="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5.75" customHeight="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5.75" customHeight="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5.75" customHeight="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5.75" customHeight="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5.75" customHeight="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5.75" customHeight="1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5.75" customHeight="1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5.75" customHeight="1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5.75" customHeight="1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5.75" customHeight="1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5.75" customHeight="1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5.75" customHeight="1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5.75" customHeight="1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5.75" customHeight="1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5.75" customHeight="1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5.75" customHeight="1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5.75" customHeight="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5.75" customHeight="1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5.75" customHeight="1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5.75" customHeight="1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5.75" customHeight="1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5.75" customHeight="1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5.75" customHeight="1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5.75" customHeight="1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5.75" customHeight="1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5.75" customHeight="1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5.75" customHeight="1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5.75" customHeight="1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5.75" customHeight="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5.75" customHeight="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5.75" customHeight="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5.75" customHeight="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5.75" customHeight="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5.75" customHeight="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5.75" customHeight="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5.75" customHeight="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5.75" customHeight="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5.75" customHeight="1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5.75" customHeight="1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5.75" customHeight="1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5.75" customHeight="1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5.75" customHeight="1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5.75" customHeight="1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5.75" customHeight="1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5.75" customHeight="1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5.75" customHeight="1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5.75" customHeight="1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5.75" customHeight="1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5.75" customHeight="1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5.75" customHeight="1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5.75" customHeight="1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5.75" customHeight="1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5.75" customHeight="1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5.75" customHeight="1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5.75" customHeight="1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5.75" customHeight="1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5.75" customHeight="1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5.75" customHeight="1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5.7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5.7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5.75" customHeight="1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5.75" customHeight="1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5.75" customHeight="1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5.75" customHeight="1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5.75" customHeight="1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5.75" customHeight="1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5.75" customHeight="1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5.75" customHeight="1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5.75" customHeight="1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5.75" customHeight="1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5.75" customHeight="1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5.75" customHeight="1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5.75" customHeight="1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5.75" customHeight="1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5.75" customHeight="1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5.75" customHeight="1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5.75" customHeight="1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5.75" customHeight="1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5.75" customHeight="1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5.75" customHeight="1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5.75" customHeight="1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5.75" customHeight="1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5.75" customHeight="1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5.75" customHeight="1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5.75" customHeight="1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5.75" customHeight="1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5.75" customHeight="1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5.75" customHeight="1"/>
    <row r="228" spans="2:27" ht="15.75" customHeight="1"/>
    <row r="229" spans="2:27" ht="15.75" customHeight="1"/>
    <row r="230" spans="2:27" ht="15.75" customHeight="1"/>
    <row r="231" spans="2:27" ht="15.75" customHeight="1"/>
    <row r="232" spans="2:27" ht="15.75" customHeight="1"/>
    <row r="233" spans="2:27" ht="15.75" customHeight="1"/>
    <row r="234" spans="2:27" ht="15.75" customHeight="1"/>
    <row r="235" spans="2:27" ht="15.75" customHeight="1"/>
    <row r="236" spans="2:27" ht="15.75" customHeight="1"/>
    <row r="237" spans="2:27" ht="15.75" customHeight="1"/>
    <row r="238" spans="2:27" ht="15.75" customHeight="1"/>
    <row r="239" spans="2:27" ht="15.75" customHeight="1"/>
    <row r="240" spans="2:2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5">
    <mergeCell ref="G27:J27"/>
    <mergeCell ref="B16:J16"/>
    <mergeCell ref="G17:J17"/>
    <mergeCell ref="G18:J18"/>
    <mergeCell ref="G19:J19"/>
    <mergeCell ref="G20:J20"/>
    <mergeCell ref="G21:J21"/>
    <mergeCell ref="B27:C27"/>
    <mergeCell ref="D27:F27"/>
    <mergeCell ref="G22:J22"/>
    <mergeCell ref="G23:J23"/>
    <mergeCell ref="G24:J24"/>
    <mergeCell ref="G25:J25"/>
    <mergeCell ref="G26:J26"/>
    <mergeCell ref="B13:E13"/>
    <mergeCell ref="B8:E8"/>
    <mergeCell ref="B9:E9"/>
    <mergeCell ref="B10:E10"/>
    <mergeCell ref="B11:E11"/>
    <mergeCell ref="B12:E12"/>
    <mergeCell ref="B2:J2"/>
    <mergeCell ref="B3:J3"/>
    <mergeCell ref="B4:F4"/>
    <mergeCell ref="B6:F6"/>
    <mergeCell ref="B7:E7"/>
  </mergeCells>
  <printOptions horizontalCentered="1" gridLines="1"/>
  <pageMargins left="0.69930555555555596" right="0.69930555555555596" top="0.75" bottom="0.75" header="0" footer="0"/>
  <pageSetup paperSize="9" pageOrder="overThenDown" orientation="portrait" cellComments="atEnd"/>
  <colBreaks count="1" manualBreakCount="1">
    <brk id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zoomScale="85" zoomScaleNormal="85" workbookViewId="0">
      <selection activeCell="O6" sqref="O6"/>
    </sheetView>
  </sheetViews>
  <sheetFormatPr defaultRowHeight="14.25"/>
  <cols>
    <col min="7" max="7" width="10.33203125" bestFit="1" customWidth="1"/>
    <col min="8" max="9" width="10.46484375" bestFit="1" customWidth="1"/>
    <col min="10" max="11" width="12.6640625" bestFit="1" customWidth="1"/>
    <col min="12" max="12" width="10.46484375" bestFit="1" customWidth="1"/>
    <col min="13" max="13" width="12.86328125" bestFit="1" customWidth="1"/>
    <col min="14" max="15" width="12.6640625" bestFit="1" customWidth="1"/>
    <col min="16" max="16" width="9.796875" bestFit="1" customWidth="1"/>
    <col min="17" max="17" width="9.3984375" bestFit="1" customWidth="1"/>
  </cols>
  <sheetData>
    <row r="3" spans="1:17" ht="45">
      <c r="A3" s="46" t="s">
        <v>67</v>
      </c>
      <c r="B3" s="46" t="s">
        <v>68</v>
      </c>
      <c r="C3" s="46" t="s">
        <v>69</v>
      </c>
      <c r="D3" s="46" t="s">
        <v>70</v>
      </c>
      <c r="E3" s="46" t="s">
        <v>71</v>
      </c>
      <c r="F3" s="46" t="s">
        <v>72</v>
      </c>
      <c r="G3" s="46" t="s">
        <v>73</v>
      </c>
      <c r="H3" s="47" t="s">
        <v>74</v>
      </c>
      <c r="I3" s="47" t="s">
        <v>75</v>
      </c>
      <c r="J3" s="47" t="s">
        <v>76</v>
      </c>
      <c r="K3" s="47" t="s">
        <v>77</v>
      </c>
      <c r="L3" s="48" t="s">
        <v>78</v>
      </c>
      <c r="M3" s="48" t="s">
        <v>81</v>
      </c>
      <c r="N3" s="48" t="s">
        <v>79</v>
      </c>
      <c r="O3" s="47" t="s">
        <v>80</v>
      </c>
    </row>
    <row r="4" spans="1:17">
      <c r="A4" s="50">
        <v>1</v>
      </c>
      <c r="B4" s="51" t="s">
        <v>36</v>
      </c>
      <c r="C4" s="51" t="s">
        <v>54</v>
      </c>
      <c r="D4" s="51" t="s">
        <v>57</v>
      </c>
      <c r="E4" s="50">
        <v>50.56</v>
      </c>
      <c r="F4" s="50" t="s">
        <v>43</v>
      </c>
      <c r="G4" s="50" t="s">
        <v>42</v>
      </c>
      <c r="H4" s="52">
        <v>18433800</v>
      </c>
      <c r="I4" s="53">
        <v>18089242.990654208</v>
      </c>
      <c r="J4" s="54">
        <v>17227850.46728972</v>
      </c>
      <c r="K4" s="55">
        <v>871040119.62616825</v>
      </c>
      <c r="L4" s="54">
        <v>43552005.981308416</v>
      </c>
      <c r="M4" s="54">
        <f>K4+L4</f>
        <v>914592125.60747671</v>
      </c>
      <c r="N4" s="54">
        <v>17420802.392523367</v>
      </c>
      <c r="O4" s="55">
        <v>932012928.00000012</v>
      </c>
    </row>
    <row r="5" spans="1:17">
      <c r="A5" s="50">
        <v>2</v>
      </c>
      <c r="B5" s="51" t="s">
        <v>36</v>
      </c>
      <c r="C5" s="51" t="s">
        <v>36</v>
      </c>
      <c r="D5" s="51" t="s">
        <v>58</v>
      </c>
      <c r="E5" s="50">
        <v>57.55</v>
      </c>
      <c r="F5" s="50" t="s">
        <v>43</v>
      </c>
      <c r="G5" s="50" t="s">
        <v>42</v>
      </c>
      <c r="H5" s="52">
        <v>18433800</v>
      </c>
      <c r="I5" s="53">
        <v>18089242.990654208</v>
      </c>
      <c r="J5" s="54">
        <v>17227850.46728972</v>
      </c>
      <c r="K5" s="55">
        <v>991462794.39252329</v>
      </c>
      <c r="L5" s="54">
        <v>49573139.719626166</v>
      </c>
      <c r="M5" s="54">
        <f t="shared" ref="M5:M33" si="0">K5+L5</f>
        <v>1041035934.1121495</v>
      </c>
      <c r="N5" s="54">
        <v>19829255.887850467</v>
      </c>
      <c r="O5" s="55">
        <v>1060865190</v>
      </c>
    </row>
    <row r="6" spans="1:17">
      <c r="A6" s="50">
        <v>3</v>
      </c>
      <c r="B6" s="51" t="s">
        <v>36</v>
      </c>
      <c r="C6" s="50">
        <v>31</v>
      </c>
      <c r="D6" s="51" t="s">
        <v>59</v>
      </c>
      <c r="E6" s="50">
        <v>66.69</v>
      </c>
      <c r="F6" s="50" t="s">
        <v>46</v>
      </c>
      <c r="G6" s="50" t="s">
        <v>45</v>
      </c>
      <c r="H6" s="52">
        <v>18433800</v>
      </c>
      <c r="I6" s="53">
        <v>18089242.990654208</v>
      </c>
      <c r="J6" s="54">
        <v>17227850.46728972</v>
      </c>
      <c r="K6" s="55">
        <v>1148925347.6635513</v>
      </c>
      <c r="L6" s="54">
        <v>57446267.383177571</v>
      </c>
      <c r="M6" s="54">
        <f t="shared" si="0"/>
        <v>1206371615.0467288</v>
      </c>
      <c r="N6" s="54">
        <v>22978506.953271028</v>
      </c>
      <c r="O6" s="55">
        <v>1229350121.9999998</v>
      </c>
    </row>
    <row r="7" spans="1:17">
      <c r="A7" s="50">
        <v>4</v>
      </c>
      <c r="B7" s="51" t="s">
        <v>40</v>
      </c>
      <c r="C7" s="50">
        <v>37</v>
      </c>
      <c r="D7" s="51" t="s">
        <v>60</v>
      </c>
      <c r="E7" s="50">
        <v>49.65</v>
      </c>
      <c r="F7" s="50" t="s">
        <v>39</v>
      </c>
      <c r="G7" s="50" t="s">
        <v>38</v>
      </c>
      <c r="H7" s="52">
        <v>18620000</v>
      </c>
      <c r="I7" s="53">
        <v>18271962.616822433</v>
      </c>
      <c r="J7" s="54">
        <v>17401869.158878505</v>
      </c>
      <c r="K7" s="55">
        <v>864002803.73831773</v>
      </c>
      <c r="L7" s="54">
        <v>43200140.186915889</v>
      </c>
      <c r="M7" s="54">
        <f t="shared" si="0"/>
        <v>907202943.9252336</v>
      </c>
      <c r="N7" s="54">
        <v>17280056.074766356</v>
      </c>
      <c r="O7" s="55">
        <v>924483000</v>
      </c>
    </row>
    <row r="8" spans="1:17">
      <c r="A8" s="50">
        <v>5</v>
      </c>
      <c r="B8" s="51" t="s">
        <v>47</v>
      </c>
      <c r="C8" s="51" t="s">
        <v>40</v>
      </c>
      <c r="D8" s="51" t="s">
        <v>61</v>
      </c>
      <c r="E8" s="50">
        <v>57.34</v>
      </c>
      <c r="F8" s="50" t="s">
        <v>43</v>
      </c>
      <c r="G8" s="50" t="s">
        <v>42</v>
      </c>
      <c r="H8" s="52">
        <v>18620000</v>
      </c>
      <c r="I8" s="53">
        <v>18271962.616822433</v>
      </c>
      <c r="J8" s="54">
        <v>17401869.158878505</v>
      </c>
      <c r="K8" s="55">
        <v>997823177.57009351</v>
      </c>
      <c r="L8" s="54">
        <v>49891158.878504679</v>
      </c>
      <c r="M8" s="54">
        <f t="shared" si="0"/>
        <v>1047714336.4485981</v>
      </c>
      <c r="N8" s="54">
        <v>19956463.551401872</v>
      </c>
      <c r="O8" s="55">
        <v>1067670800</v>
      </c>
    </row>
    <row r="9" spans="1:17">
      <c r="A9" s="50">
        <v>6</v>
      </c>
      <c r="B9" s="51" t="s">
        <v>47</v>
      </c>
      <c r="C9" s="50">
        <v>28</v>
      </c>
      <c r="D9" s="51" t="s">
        <v>62</v>
      </c>
      <c r="E9" s="50">
        <v>66.77</v>
      </c>
      <c r="F9" s="50" t="s">
        <v>45</v>
      </c>
      <c r="G9" s="50" t="s">
        <v>46</v>
      </c>
      <c r="H9" s="52">
        <v>18620000</v>
      </c>
      <c r="I9" s="53">
        <v>18271962.616822433</v>
      </c>
      <c r="J9" s="54">
        <v>17401869.158878505</v>
      </c>
      <c r="K9" s="55">
        <v>1161922803.7383177</v>
      </c>
      <c r="L9" s="54">
        <v>58096140.186915889</v>
      </c>
      <c r="M9" s="54">
        <f t="shared" si="0"/>
        <v>1220018943.9252336</v>
      </c>
      <c r="N9" s="54">
        <v>23238456.074766356</v>
      </c>
      <c r="O9" s="55">
        <v>1243257400</v>
      </c>
    </row>
    <row r="10" spans="1:17">
      <c r="A10" s="50">
        <v>7</v>
      </c>
      <c r="B10" s="50">
        <v>10</v>
      </c>
      <c r="C10" s="50">
        <v>36</v>
      </c>
      <c r="D10" s="51" t="s">
        <v>63</v>
      </c>
      <c r="E10" s="50">
        <v>49.34</v>
      </c>
      <c r="F10" s="50" t="s">
        <v>39</v>
      </c>
      <c r="G10" s="50" t="s">
        <v>38</v>
      </c>
      <c r="H10" s="52">
        <v>18806200</v>
      </c>
      <c r="I10" s="53">
        <v>18454682.242990654</v>
      </c>
      <c r="J10" s="54">
        <v>17575887.850467287</v>
      </c>
      <c r="K10" s="55">
        <v>867194306.54205596</v>
      </c>
      <c r="L10" s="54">
        <v>43359715.327102803</v>
      </c>
      <c r="M10" s="54">
        <f t="shared" si="0"/>
        <v>910554021.86915874</v>
      </c>
      <c r="N10" s="54">
        <v>17343886.130841121</v>
      </c>
      <c r="O10" s="55">
        <v>927897907.99999988</v>
      </c>
    </row>
    <row r="11" spans="1:17">
      <c r="A11" s="50">
        <v>8</v>
      </c>
      <c r="B11" s="50">
        <v>11</v>
      </c>
      <c r="C11" s="50">
        <v>11</v>
      </c>
      <c r="D11" s="51" t="s">
        <v>64</v>
      </c>
      <c r="E11" s="50">
        <v>57.4</v>
      </c>
      <c r="F11" s="50" t="s">
        <v>42</v>
      </c>
      <c r="G11" s="50" t="s">
        <v>43</v>
      </c>
      <c r="H11" s="52">
        <v>19190000</v>
      </c>
      <c r="I11" s="53">
        <v>18831308.411214951</v>
      </c>
      <c r="J11" s="54">
        <v>17934579.439252336</v>
      </c>
      <c r="K11" s="55">
        <v>1029444859.813084</v>
      </c>
      <c r="L11" s="54">
        <v>51472242.9906542</v>
      </c>
      <c r="M11" s="54">
        <f t="shared" si="0"/>
        <v>1080917102.8037381</v>
      </c>
      <c r="N11" s="54">
        <v>20588897.196261682</v>
      </c>
      <c r="O11" s="55">
        <v>1101505999.9999998</v>
      </c>
    </row>
    <row r="12" spans="1:17">
      <c r="A12" s="50">
        <v>9</v>
      </c>
      <c r="B12" s="50" t="s">
        <v>51</v>
      </c>
      <c r="C12" s="50">
        <v>35</v>
      </c>
      <c r="D12" s="51" t="s">
        <v>65</v>
      </c>
      <c r="E12" s="50">
        <v>49.34</v>
      </c>
      <c r="F12" s="50" t="s">
        <v>39</v>
      </c>
      <c r="G12" s="50" t="s">
        <v>38</v>
      </c>
      <c r="H12" s="52">
        <v>18433800</v>
      </c>
      <c r="I12" s="53">
        <v>18089242.990654208</v>
      </c>
      <c r="J12" s="54">
        <v>17227850.46728972</v>
      </c>
      <c r="K12" s="55">
        <v>850022142.05607486</v>
      </c>
      <c r="L12" s="54">
        <v>42501107.102803744</v>
      </c>
      <c r="M12" s="54">
        <f t="shared" si="0"/>
        <v>892523249.15887856</v>
      </c>
      <c r="N12" s="54">
        <v>17000442.841121498</v>
      </c>
      <c r="O12" s="55">
        <v>909523692.00000012</v>
      </c>
      <c r="P12" s="63"/>
    </row>
    <row r="13" spans="1:17">
      <c r="A13" s="50">
        <v>10</v>
      </c>
      <c r="B13" s="50">
        <v>20</v>
      </c>
      <c r="C13" s="50" t="s">
        <v>51</v>
      </c>
      <c r="D13" s="51" t="s">
        <v>66</v>
      </c>
      <c r="E13" s="50">
        <v>57.55</v>
      </c>
      <c r="F13" s="50" t="s">
        <v>42</v>
      </c>
      <c r="G13" s="50" t="s">
        <v>43</v>
      </c>
      <c r="H13" s="52">
        <v>19380000</v>
      </c>
      <c r="I13" s="53">
        <v>19017757.009345796</v>
      </c>
      <c r="J13" s="54">
        <v>18112149.53271028</v>
      </c>
      <c r="K13" s="55">
        <v>1042354205.6074766</v>
      </c>
      <c r="L13" s="54">
        <v>52117710.280373834</v>
      </c>
      <c r="M13" s="54">
        <f t="shared" si="0"/>
        <v>1094471915.8878505</v>
      </c>
      <c r="N13" s="54">
        <v>20847084.112149533</v>
      </c>
      <c r="O13" s="55">
        <v>1115319000</v>
      </c>
      <c r="P13" s="64" t="s">
        <v>96</v>
      </c>
      <c r="Q13" s="62" t="s">
        <v>98</v>
      </c>
    </row>
    <row r="14" spans="1:17">
      <c r="A14" s="56">
        <v>11</v>
      </c>
      <c r="B14" s="57" t="s">
        <v>36</v>
      </c>
      <c r="C14" s="56">
        <v>21</v>
      </c>
      <c r="D14" s="57" t="s">
        <v>37</v>
      </c>
      <c r="E14" s="56">
        <v>66.77</v>
      </c>
      <c r="F14" s="56" t="s">
        <v>38</v>
      </c>
      <c r="G14" s="56" t="s">
        <v>39</v>
      </c>
      <c r="H14" s="58">
        <v>19374300</v>
      </c>
      <c r="I14" s="59">
        <v>19012163.551401868</v>
      </c>
      <c r="J14" s="60">
        <v>18106822.42990654</v>
      </c>
      <c r="K14" s="61">
        <v>1208992533.6448596</v>
      </c>
      <c r="L14" s="60">
        <v>60449626.682242982</v>
      </c>
      <c r="M14" s="60">
        <f t="shared" si="0"/>
        <v>1269442160.3271024</v>
      </c>
      <c r="N14" s="60">
        <v>24179850.67289719</v>
      </c>
      <c r="O14" s="61">
        <v>1293622010.9999995</v>
      </c>
    </row>
    <row r="15" spans="1:17">
      <c r="A15" s="56">
        <v>12</v>
      </c>
      <c r="B15" s="57" t="s">
        <v>40</v>
      </c>
      <c r="C15" s="56">
        <v>12</v>
      </c>
      <c r="D15" s="57" t="s">
        <v>41</v>
      </c>
      <c r="E15" s="56">
        <v>57.55</v>
      </c>
      <c r="F15" s="56" t="s">
        <v>42</v>
      </c>
      <c r="G15" s="56" t="s">
        <v>43</v>
      </c>
      <c r="H15" s="58">
        <v>19000000</v>
      </c>
      <c r="I15" s="59">
        <v>18644859.813084111</v>
      </c>
      <c r="J15" s="60">
        <v>17757009.345794391</v>
      </c>
      <c r="K15" s="61">
        <v>1021915887.8504671</v>
      </c>
      <c r="L15" s="60">
        <v>51095794.392523356</v>
      </c>
      <c r="M15" s="60">
        <f t="shared" si="0"/>
        <v>1073011682.2429905</v>
      </c>
      <c r="N15" s="60">
        <v>20438317.757009342</v>
      </c>
      <c r="O15" s="61">
        <v>1093449999.9999998</v>
      </c>
    </row>
    <row r="16" spans="1:17">
      <c r="A16" s="56">
        <v>13</v>
      </c>
      <c r="B16" s="57" t="s">
        <v>40</v>
      </c>
      <c r="C16" s="56">
        <v>25</v>
      </c>
      <c r="D16" s="57" t="s">
        <v>44</v>
      </c>
      <c r="E16" s="56">
        <v>56.54</v>
      </c>
      <c r="F16" s="56" t="s">
        <v>45</v>
      </c>
      <c r="G16" s="56" t="s">
        <v>46</v>
      </c>
      <c r="H16" s="58">
        <v>18620000</v>
      </c>
      <c r="I16" s="59">
        <v>18271962.616822433</v>
      </c>
      <c r="J16" s="60">
        <v>17401869.158878505</v>
      </c>
      <c r="K16" s="61">
        <v>983901682.24299061</v>
      </c>
      <c r="L16" s="60">
        <v>49195084.112149537</v>
      </c>
      <c r="M16" s="60">
        <f t="shared" si="0"/>
        <v>1033096766.3551402</v>
      </c>
      <c r="N16" s="60">
        <v>19678033.644859813</v>
      </c>
      <c r="O16" s="61">
        <v>1052774800</v>
      </c>
    </row>
    <row r="17" spans="1:17">
      <c r="A17" s="56">
        <v>14</v>
      </c>
      <c r="B17" s="57" t="s">
        <v>47</v>
      </c>
      <c r="C17" s="56">
        <v>21</v>
      </c>
      <c r="D17" s="57" t="s">
        <v>48</v>
      </c>
      <c r="E17" s="56">
        <v>66.77</v>
      </c>
      <c r="F17" s="56" t="s">
        <v>38</v>
      </c>
      <c r="G17" s="56" t="s">
        <v>39</v>
      </c>
      <c r="H17" s="58">
        <v>19570000</v>
      </c>
      <c r="I17" s="59">
        <v>19204205.607476637</v>
      </c>
      <c r="J17" s="60">
        <v>18289719.626168225</v>
      </c>
      <c r="K17" s="61">
        <v>1221204579.4392524</v>
      </c>
      <c r="L17" s="60">
        <v>61060228.971962623</v>
      </c>
      <c r="M17" s="60">
        <f t="shared" si="0"/>
        <v>1282264808.4112151</v>
      </c>
      <c r="N17" s="60">
        <v>24424091.588785049</v>
      </c>
      <c r="O17" s="61">
        <v>1306688900</v>
      </c>
    </row>
    <row r="18" spans="1:17">
      <c r="A18" s="56">
        <v>15</v>
      </c>
      <c r="B18" s="56">
        <v>10</v>
      </c>
      <c r="C18" s="56">
        <v>14</v>
      </c>
      <c r="D18" s="57" t="s">
        <v>49</v>
      </c>
      <c r="E18" s="56">
        <v>57.89</v>
      </c>
      <c r="F18" s="56" t="s">
        <v>42</v>
      </c>
      <c r="G18" s="56" t="s">
        <v>43</v>
      </c>
      <c r="H18" s="58">
        <v>19190000</v>
      </c>
      <c r="I18" s="59">
        <v>18831308.411214951</v>
      </c>
      <c r="J18" s="60">
        <v>17934579.439252336</v>
      </c>
      <c r="K18" s="61">
        <v>1038232803.7383177</v>
      </c>
      <c r="L18" s="60">
        <v>51911640.186915889</v>
      </c>
      <c r="M18" s="60">
        <f t="shared" si="0"/>
        <v>1090144443.9252336</v>
      </c>
      <c r="N18" s="60">
        <v>20764656.074766356</v>
      </c>
      <c r="O18" s="61">
        <v>1110909100</v>
      </c>
    </row>
    <row r="19" spans="1:17">
      <c r="A19" s="56">
        <v>16</v>
      </c>
      <c r="B19" s="56">
        <v>10</v>
      </c>
      <c r="C19" s="56">
        <v>15</v>
      </c>
      <c r="D19" s="57" t="s">
        <v>50</v>
      </c>
      <c r="E19" s="56">
        <v>50.35</v>
      </c>
      <c r="F19" s="56" t="s">
        <v>42</v>
      </c>
      <c r="G19" s="56" t="s">
        <v>43</v>
      </c>
      <c r="H19" s="58">
        <v>19190000</v>
      </c>
      <c r="I19" s="59">
        <v>18831308.411214951</v>
      </c>
      <c r="J19" s="60">
        <v>17934579.439252336</v>
      </c>
      <c r="K19" s="61">
        <v>903006074.76635516</v>
      </c>
      <c r="L19" s="60">
        <v>45150303.738317758</v>
      </c>
      <c r="M19" s="60">
        <f t="shared" si="0"/>
        <v>948156378.50467288</v>
      </c>
      <c r="N19" s="60">
        <v>18060121.495327104</v>
      </c>
      <c r="O19" s="61">
        <v>966216500</v>
      </c>
    </row>
    <row r="20" spans="1:17">
      <c r="A20" s="56">
        <v>17</v>
      </c>
      <c r="B20" s="56" t="s">
        <v>51</v>
      </c>
      <c r="C20" s="56">
        <v>15</v>
      </c>
      <c r="D20" s="57" t="s">
        <v>52</v>
      </c>
      <c r="E20" s="56">
        <v>50.35</v>
      </c>
      <c r="F20" s="56" t="s">
        <v>42</v>
      </c>
      <c r="G20" s="56" t="s">
        <v>43</v>
      </c>
      <c r="H20" s="58">
        <v>18810000</v>
      </c>
      <c r="I20" s="59">
        <v>18458411.21495327</v>
      </c>
      <c r="J20" s="60">
        <v>17579439.252336446</v>
      </c>
      <c r="K20" s="61">
        <v>885124766.35514009</v>
      </c>
      <c r="L20" s="60">
        <v>44256238.31775701</v>
      </c>
      <c r="M20" s="60">
        <f t="shared" si="0"/>
        <v>929381004.6728971</v>
      </c>
      <c r="N20" s="60">
        <v>17702495.327102803</v>
      </c>
      <c r="O20" s="61">
        <v>947083499.99999988</v>
      </c>
    </row>
    <row r="21" spans="1:17">
      <c r="A21" s="56">
        <v>18</v>
      </c>
      <c r="B21" s="56">
        <v>20</v>
      </c>
      <c r="C21" s="57" t="s">
        <v>36</v>
      </c>
      <c r="D21" s="57" t="s">
        <v>53</v>
      </c>
      <c r="E21" s="56">
        <v>57.55</v>
      </c>
      <c r="F21" s="56" t="s">
        <v>43</v>
      </c>
      <c r="G21" s="56" t="s">
        <v>42</v>
      </c>
      <c r="H21" s="58">
        <v>18992400</v>
      </c>
      <c r="I21" s="59">
        <v>18637401.869158875</v>
      </c>
      <c r="J21" s="60">
        <v>17749906.542056073</v>
      </c>
      <c r="K21" s="61">
        <v>1021507121.4953269</v>
      </c>
      <c r="L21" s="60">
        <v>51075356.074766345</v>
      </c>
      <c r="M21" s="60">
        <f t="shared" si="0"/>
        <v>1072582477.5700933</v>
      </c>
      <c r="N21" s="60">
        <v>20430142.42990654</v>
      </c>
      <c r="O21" s="61">
        <v>1093012619.9999998</v>
      </c>
    </row>
    <row r="22" spans="1:17">
      <c r="A22" s="56">
        <v>19</v>
      </c>
      <c r="B22" s="56">
        <v>21</v>
      </c>
      <c r="C22" s="57" t="s">
        <v>54</v>
      </c>
      <c r="D22" s="57" t="s">
        <v>55</v>
      </c>
      <c r="E22" s="56">
        <v>50.56</v>
      </c>
      <c r="F22" s="56" t="s">
        <v>43</v>
      </c>
      <c r="G22" s="56" t="s">
        <v>42</v>
      </c>
      <c r="H22" s="58">
        <v>18806200</v>
      </c>
      <c r="I22" s="59">
        <v>18454682.242990654</v>
      </c>
      <c r="J22" s="60">
        <v>17575887.850467287</v>
      </c>
      <c r="K22" s="61">
        <v>888636889.71962607</v>
      </c>
      <c r="L22" s="60">
        <v>44431844.485981308</v>
      </c>
      <c r="M22" s="60">
        <f t="shared" si="0"/>
        <v>933068734.20560741</v>
      </c>
      <c r="N22" s="60">
        <v>17772737.794392522</v>
      </c>
      <c r="O22" s="61">
        <v>950841471.99999988</v>
      </c>
    </row>
    <row r="23" spans="1:17">
      <c r="A23" s="56">
        <v>20</v>
      </c>
      <c r="B23" s="56">
        <v>21</v>
      </c>
      <c r="C23" s="56">
        <v>37</v>
      </c>
      <c r="D23" s="57" t="s">
        <v>56</v>
      </c>
      <c r="E23" s="56">
        <v>49.65</v>
      </c>
      <c r="F23" s="56" t="s">
        <v>39</v>
      </c>
      <c r="G23" s="56" t="s">
        <v>38</v>
      </c>
      <c r="H23" s="58">
        <v>18806200</v>
      </c>
      <c r="I23" s="59">
        <v>18454682.242990654</v>
      </c>
      <c r="J23" s="60">
        <v>17575887.850467287</v>
      </c>
      <c r="K23" s="61">
        <v>872642831.77570081</v>
      </c>
      <c r="L23" s="60">
        <v>43632141.588785045</v>
      </c>
      <c r="M23" s="60">
        <f t="shared" si="0"/>
        <v>916274973.36448586</v>
      </c>
      <c r="N23" s="60">
        <v>17452856.635514017</v>
      </c>
      <c r="O23" s="61">
        <v>933727829.99999988</v>
      </c>
      <c r="P23" s="65" t="s">
        <v>95</v>
      </c>
      <c r="Q23" s="62" t="s">
        <v>98</v>
      </c>
    </row>
    <row r="24" spans="1:17">
      <c r="A24" s="40">
        <v>1</v>
      </c>
      <c r="B24" s="41" t="s">
        <v>36</v>
      </c>
      <c r="C24" s="40">
        <v>18</v>
      </c>
      <c r="D24" s="41" t="s">
        <v>85</v>
      </c>
      <c r="E24" s="40">
        <v>65.64</v>
      </c>
      <c r="F24" s="40" t="s">
        <v>38</v>
      </c>
      <c r="G24" s="40" t="s">
        <v>39</v>
      </c>
      <c r="H24" s="42">
        <v>19374300</v>
      </c>
      <c r="I24" s="43">
        <v>19012163.551401868</v>
      </c>
      <c r="J24" s="44">
        <v>18106822.42990654</v>
      </c>
      <c r="K24" s="45">
        <v>1188531824.2990654</v>
      </c>
      <c r="L24" s="44">
        <v>59426591.214953274</v>
      </c>
      <c r="M24" s="49">
        <f t="shared" si="0"/>
        <v>1247958415.5140185</v>
      </c>
      <c r="N24" s="44">
        <v>23770636.485981308</v>
      </c>
      <c r="O24" s="45">
        <v>1271729051.9999998</v>
      </c>
    </row>
    <row r="25" spans="1:17">
      <c r="A25" s="40">
        <v>2</v>
      </c>
      <c r="B25" s="41" t="s">
        <v>40</v>
      </c>
      <c r="C25" s="41" t="s">
        <v>54</v>
      </c>
      <c r="D25" s="41" t="s">
        <v>86</v>
      </c>
      <c r="E25" s="40">
        <v>50.56</v>
      </c>
      <c r="F25" s="40" t="s">
        <v>43</v>
      </c>
      <c r="G25" s="40" t="s">
        <v>42</v>
      </c>
      <c r="H25" s="42">
        <v>18620000</v>
      </c>
      <c r="I25" s="43">
        <v>18271962.616822433</v>
      </c>
      <c r="J25" s="44">
        <v>17401869.158878505</v>
      </c>
      <c r="K25" s="45">
        <v>879838504.67289722</v>
      </c>
      <c r="L25" s="44">
        <v>43991925.233644865</v>
      </c>
      <c r="M25" s="49">
        <f t="shared" si="0"/>
        <v>923830429.90654206</v>
      </c>
      <c r="N25" s="44">
        <v>17596770.093457945</v>
      </c>
      <c r="O25" s="45">
        <v>941427200</v>
      </c>
    </row>
    <row r="26" spans="1:17">
      <c r="A26" s="40">
        <v>3</v>
      </c>
      <c r="B26" s="41" t="s">
        <v>40</v>
      </c>
      <c r="C26" s="41" t="s">
        <v>40</v>
      </c>
      <c r="D26" s="41" t="s">
        <v>87</v>
      </c>
      <c r="E26" s="40">
        <v>57.34</v>
      </c>
      <c r="F26" s="40" t="s">
        <v>43</v>
      </c>
      <c r="G26" s="40" t="s">
        <v>42</v>
      </c>
      <c r="H26" s="42">
        <v>18620000</v>
      </c>
      <c r="I26" s="43">
        <v>18271962.616822433</v>
      </c>
      <c r="J26" s="44">
        <v>17401869.158878505</v>
      </c>
      <c r="K26" s="45">
        <v>997823177.57009351</v>
      </c>
      <c r="L26" s="44">
        <v>49891158.878504679</v>
      </c>
      <c r="M26" s="49">
        <f t="shared" si="0"/>
        <v>1047714336.4485981</v>
      </c>
      <c r="N26" s="44">
        <v>19956463.551401872</v>
      </c>
      <c r="O26" s="45">
        <v>1067670800</v>
      </c>
    </row>
    <row r="27" spans="1:17">
      <c r="A27" s="40">
        <v>4</v>
      </c>
      <c r="B27" s="41" t="s">
        <v>47</v>
      </c>
      <c r="C27" s="40">
        <v>18</v>
      </c>
      <c r="D27" s="41" t="s">
        <v>88</v>
      </c>
      <c r="E27" s="40">
        <v>65.64</v>
      </c>
      <c r="F27" s="40" t="s">
        <v>38</v>
      </c>
      <c r="G27" s="40" t="s">
        <v>39</v>
      </c>
      <c r="H27" s="42">
        <v>19570000</v>
      </c>
      <c r="I27" s="43">
        <v>19204205.607476637</v>
      </c>
      <c r="J27" s="44">
        <v>18289719.626168225</v>
      </c>
      <c r="K27" s="45">
        <v>1200537196.2616823</v>
      </c>
      <c r="L27" s="44">
        <v>60026859.813084118</v>
      </c>
      <c r="M27" s="49">
        <f t="shared" si="0"/>
        <v>1260564056.0747664</v>
      </c>
      <c r="N27" s="44">
        <v>24010743.925233647</v>
      </c>
      <c r="O27" s="45">
        <v>1284574800</v>
      </c>
    </row>
    <row r="28" spans="1:17">
      <c r="A28" s="40">
        <v>5</v>
      </c>
      <c r="B28" s="41" t="s">
        <v>47</v>
      </c>
      <c r="C28" s="40">
        <v>37</v>
      </c>
      <c r="D28" s="41" t="s">
        <v>89</v>
      </c>
      <c r="E28" s="40">
        <v>49.65</v>
      </c>
      <c r="F28" s="40" t="s">
        <v>39</v>
      </c>
      <c r="G28" s="40" t="s">
        <v>38</v>
      </c>
      <c r="H28" s="42">
        <v>18620000</v>
      </c>
      <c r="I28" s="43">
        <v>18271962.616822433</v>
      </c>
      <c r="J28" s="44">
        <v>17401869.158878505</v>
      </c>
      <c r="K28" s="45">
        <v>864002803.73831773</v>
      </c>
      <c r="L28" s="44">
        <v>43200140.186915889</v>
      </c>
      <c r="M28" s="49">
        <f t="shared" si="0"/>
        <v>907202943.9252336</v>
      </c>
      <c r="N28" s="44">
        <v>17280056.074766356</v>
      </c>
      <c r="O28" s="45">
        <v>924483000</v>
      </c>
    </row>
    <row r="29" spans="1:17">
      <c r="A29" s="40">
        <v>6</v>
      </c>
      <c r="B29" s="40">
        <v>10</v>
      </c>
      <c r="C29" s="40">
        <v>11</v>
      </c>
      <c r="D29" s="41" t="s">
        <v>90</v>
      </c>
      <c r="E29" s="40">
        <v>57.4</v>
      </c>
      <c r="F29" s="40" t="s">
        <v>42</v>
      </c>
      <c r="G29" s="40" t="s">
        <v>43</v>
      </c>
      <c r="H29" s="42">
        <v>19190000</v>
      </c>
      <c r="I29" s="43">
        <v>18831308.411214951</v>
      </c>
      <c r="J29" s="44">
        <v>17934579.439252336</v>
      </c>
      <c r="K29" s="45">
        <v>1029444859.813084</v>
      </c>
      <c r="L29" s="44">
        <v>51472242.9906542</v>
      </c>
      <c r="M29" s="49">
        <f t="shared" si="0"/>
        <v>1080917102.8037381</v>
      </c>
      <c r="N29" s="44">
        <v>20588897.196261682</v>
      </c>
      <c r="O29" s="45">
        <v>1101505999.9999998</v>
      </c>
    </row>
    <row r="30" spans="1:17">
      <c r="A30" s="40">
        <v>7</v>
      </c>
      <c r="B30" s="40">
        <v>11</v>
      </c>
      <c r="C30" s="40">
        <v>37</v>
      </c>
      <c r="D30" s="41" t="s">
        <v>91</v>
      </c>
      <c r="E30" s="40">
        <v>49.65</v>
      </c>
      <c r="F30" s="40" t="s">
        <v>39</v>
      </c>
      <c r="G30" s="40" t="s">
        <v>38</v>
      </c>
      <c r="H30" s="42">
        <v>18806200</v>
      </c>
      <c r="I30" s="43">
        <v>18454682.242990654</v>
      </c>
      <c r="J30" s="44">
        <v>17575887.850467287</v>
      </c>
      <c r="K30" s="45">
        <v>872642831.77570081</v>
      </c>
      <c r="L30" s="44">
        <v>43632141.588785045</v>
      </c>
      <c r="M30" s="49">
        <f t="shared" si="0"/>
        <v>916274973.36448586</v>
      </c>
      <c r="N30" s="44">
        <v>17452856.635514017</v>
      </c>
      <c r="O30" s="45">
        <v>933727829.99999988</v>
      </c>
    </row>
    <row r="31" spans="1:17">
      <c r="A31" s="40">
        <v>8</v>
      </c>
      <c r="B31" s="40" t="s">
        <v>51</v>
      </c>
      <c r="C31" s="40" t="s">
        <v>51</v>
      </c>
      <c r="D31" s="41" t="s">
        <v>92</v>
      </c>
      <c r="E31" s="40">
        <v>57.55</v>
      </c>
      <c r="F31" s="40" t="s">
        <v>42</v>
      </c>
      <c r="G31" s="40" t="s">
        <v>43</v>
      </c>
      <c r="H31" s="42">
        <v>18810000</v>
      </c>
      <c r="I31" s="43">
        <v>18458411.21495327</v>
      </c>
      <c r="J31" s="44">
        <v>17579439.252336446</v>
      </c>
      <c r="K31" s="45">
        <v>1011696728.9719625</v>
      </c>
      <c r="L31" s="44">
        <v>50584836.448598124</v>
      </c>
      <c r="M31" s="49">
        <f t="shared" si="0"/>
        <v>1062281565.4205606</v>
      </c>
      <c r="N31" s="44">
        <v>20233934.579439249</v>
      </c>
      <c r="O31" s="45">
        <v>1082515499.9999998</v>
      </c>
    </row>
    <row r="32" spans="1:17">
      <c r="A32" s="40">
        <v>9</v>
      </c>
      <c r="B32" s="40" t="s">
        <v>51</v>
      </c>
      <c r="C32" s="40">
        <v>31</v>
      </c>
      <c r="D32" s="41" t="s">
        <v>93</v>
      </c>
      <c r="E32" s="40">
        <v>66.69</v>
      </c>
      <c r="F32" s="40" t="s">
        <v>46</v>
      </c>
      <c r="G32" s="40" t="s">
        <v>45</v>
      </c>
      <c r="H32" s="42">
        <v>18433800</v>
      </c>
      <c r="I32" s="43">
        <v>18089242.990654208</v>
      </c>
      <c r="J32" s="44">
        <v>17227850.46728972</v>
      </c>
      <c r="K32" s="45">
        <v>1148925347.6635513</v>
      </c>
      <c r="L32" s="44">
        <v>57446267.383177571</v>
      </c>
      <c r="M32" s="49">
        <f t="shared" si="0"/>
        <v>1206371615.0467288</v>
      </c>
      <c r="N32" s="44">
        <v>22978506.953271028</v>
      </c>
      <c r="O32" s="45">
        <v>1229350121.9999998</v>
      </c>
    </row>
    <row r="33" spans="1:17">
      <c r="A33" s="40">
        <v>10</v>
      </c>
      <c r="B33" s="40">
        <v>20</v>
      </c>
      <c r="C33" s="40">
        <v>36</v>
      </c>
      <c r="D33" s="41" t="s">
        <v>94</v>
      </c>
      <c r="E33" s="40">
        <v>49.34</v>
      </c>
      <c r="F33" s="40" t="s">
        <v>39</v>
      </c>
      <c r="G33" s="40" t="s">
        <v>38</v>
      </c>
      <c r="H33" s="42">
        <v>18992400</v>
      </c>
      <c r="I33" s="43">
        <v>18637401.869158875</v>
      </c>
      <c r="J33" s="44">
        <v>17749906.542056073</v>
      </c>
      <c r="K33" s="45">
        <v>875780388.7850467</v>
      </c>
      <c r="L33" s="44">
        <v>43789019.439252339</v>
      </c>
      <c r="M33" s="49">
        <f t="shared" si="0"/>
        <v>919569408.22429907</v>
      </c>
      <c r="N33" s="44">
        <v>17515607.775700934</v>
      </c>
      <c r="O33" s="45">
        <v>937085016</v>
      </c>
      <c r="P33" s="62" t="s">
        <v>97</v>
      </c>
      <c r="Q33" s="62" t="s">
        <v>99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PTG PG</vt:lpstr>
      <vt:lpstr>Bảng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2024-10-14T03:46:08Z</dcterms:created>
  <dcterms:modified xsi:type="dcterms:W3CDTF">2024-10-15T09:18:33Z</dcterms:modified>
</cp:coreProperties>
</file>