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ài liệu DA\DA HH NewCity 2\PTG\"/>
    </mc:Choice>
  </mc:AlternateContent>
  <bookViews>
    <workbookView xWindow="-98" yWindow="-98" windowWidth="19395" windowHeight="11475"/>
  </bookViews>
  <sheets>
    <sheet name="tiến độ" sheetId="2" r:id="rId1"/>
    <sheet name="vay" sheetId="3"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3" l="1"/>
  <c r="D10" i="2"/>
  <c r="D11" i="2" l="1"/>
  <c r="D12" i="2" s="1"/>
  <c r="C16" i="3"/>
  <c r="C15" i="3"/>
  <c r="C18" i="2"/>
  <c r="C17" i="2"/>
  <c r="C19" i="2" l="1"/>
  <c r="C24" i="2" s="1"/>
  <c r="C25" i="3"/>
  <c r="C24" i="3"/>
  <c r="C23" i="3"/>
  <c r="C22" i="3"/>
  <c r="C17" i="3"/>
  <c r="C21" i="3" s="1"/>
  <c r="C26" i="2"/>
  <c r="C25" i="2"/>
  <c r="C28" i="2"/>
  <c r="C27" i="2"/>
  <c r="C29" i="2" l="1"/>
  <c r="C26" i="3" l="1"/>
</calcChain>
</file>

<file path=xl/sharedStrings.xml><?xml version="1.0" encoding="utf-8"?>
<sst xmlns="http://schemas.openxmlformats.org/spreadsheetml/2006/main" count="106" uniqueCount="53">
  <si>
    <t>Tên khách hàng:</t>
  </si>
  <si>
    <t>Giá trị CH dự kiến (VNĐ) (bao gồm VAT):</t>
  </si>
  <si>
    <t>Đợt thanh toán</t>
  </si>
  <si>
    <t>Tỷ lệ thanh toán</t>
  </si>
  <si>
    <t>Số tiền (VNĐ)</t>
  </si>
  <si>
    <t>Thanh toán</t>
  </si>
  <si>
    <t>Thời điểm thanh toán</t>
  </si>
  <si>
    <t>Đặt cọc</t>
  </si>
  <si>
    <t>Khi ký bản tự nguyện đặt cọc</t>
  </si>
  <si>
    <t>Đợt 1</t>
  </si>
  <si>
    <t>Đợt 2</t>
  </si>
  <si>
    <t>TIẾN ĐỘ THANH TOÁN HOÀNG HUY NEW CITY 2 DỰ KIẾN</t>
  </si>
  <si>
    <t>GÓI THANH TOÁN KHÔNG VAY NGÂN HÀNG, CHIẾT KHẤU 7%</t>
  </si>
  <si>
    <t>Diện tích đất (m2):</t>
  </si>
  <si>
    <t>Diện tích sàn xây dựng (m2):</t>
  </si>
  <si>
    <t>Gói chiết khấu nếu thanh toán theo tiến độ, ck 7%:</t>
  </si>
  <si>
    <t>TTKQ</t>
  </si>
  <si>
    <t>Lần 1 TTKQ</t>
  </si>
  <si>
    <t>TIẾN ĐỘ THANH TOÁN THỎA THUẬN KÍ QUỸ TÍNH TRÊN GIÁ BAN ĐẦU</t>
  </si>
  <si>
    <t>Lần 2 TTKQ</t>
  </si>
  <si>
    <t xml:space="preserve">10% GT gốc ban đầu </t>
  </si>
  <si>
    <t>Trong vòng 10 ngày từ ngày kí Thỏa thuận ký quỹ.</t>
  </si>
  <si>
    <t>10% GT gốc ban đầu trừ đi số tiền 300tr</t>
  </si>
  <si>
    <t>Trong vòng 20 ngày từ ngày đóng tiền lần 2</t>
  </si>
  <si>
    <t>DỰ KIẾN KÍ HĐMB THÁNG 6/2025</t>
  </si>
  <si>
    <t>Tổng số tiền 20% với giá gốc ban đầu:</t>
  </si>
  <si>
    <t>30% GTCH sau CK trừ đi số tiền đã nộp trước đó</t>
  </si>
  <si>
    <t xml:space="preserve">Giải tỏa tiền ký quỹ thành tiền thanh toán tại HĐMB </t>
  </si>
  <si>
    <t>Đợt 3</t>
  </si>
  <si>
    <t>Đợt 4</t>
  </si>
  <si>
    <t>Đợt 5</t>
  </si>
  <si>
    <t>20% GT HĐMB</t>
  </si>
  <si>
    <t>Sau 2 tháng kể từ ngày ký HĐMB</t>
  </si>
  <si>
    <t>Sau 4 tháng kể từ ngày ký HĐMB</t>
  </si>
  <si>
    <t>Khi bàn giao nhà ở 
(dự kiến sau khi ký HĐMB 6 tháng)</t>
  </si>
  <si>
    <t>5% GT HĐMB</t>
  </si>
  <si>
    <t>Khi được cấp giấy chứng nhận quyền sở hữu hoặc thời điểm KH được xác định là tự làm thủ tục xin cấp GCN</t>
  </si>
  <si>
    <t>Phí bảo trì</t>
  </si>
  <si>
    <t>Giá trị căn hộ cuối cùng sau khi chiết khấu 
(bao gồm vat chưa bao gồm PBT):</t>
  </si>
  <si>
    <t>Khi bàn giao nhà ở 
(dự kiến sau khi ký HĐMB 6 tháng), thời điểm này đóng PBT</t>
  </si>
  <si>
    <t xml:space="preserve">25% GT HĐMB và
và 100% kinh phí bảo trì </t>
  </si>
  <si>
    <t>0.5% GTCH</t>
  </si>
  <si>
    <t>0,5% GTCH</t>
  </si>
  <si>
    <t xml:space="preserve">25% GT HĐMB và
và 0,5% kinh phí bảo trì </t>
  </si>
  <si>
    <t>Giá trị căn hộ cuối cùng nếu chọn gói vay HTLS
(bao gồm vat chưa bao gồm PBT):</t>
  </si>
  <si>
    <t>GT sau khi trừ chiết khấu 300tr:</t>
  </si>
  <si>
    <t>Phân khu: Happy Garden</t>
  </si>
  <si>
    <t>Số tầng:</t>
  </si>
  <si>
    <t xml:space="preserve">GÓI THANH TOÁN HTLS 18 THÁNG </t>
  </si>
  <si>
    <t>Chiết khấu quà tặng 300tr du lịch hè (19.4 - 20.5.25)</t>
  </si>
  <si>
    <t>Lưu ý: Đối với phân khu Nữ Hoàng và Hoàng Tử không áp dụng quà tặng 300tr cho các căn Đỗ Mười, mặt hồ cảnh quan.</t>
  </si>
  <si>
    <t>Lưu ý: Không hỗ trợ phí trả nợ trước hạn.
Đối với phân khu Nữ Hoàng và Hoàng Tử không áp dụng quà tặng 300tr cho các căn Đỗ Mười, mặt hồ cảnh quan.</t>
  </si>
  <si>
    <t>N9-1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</si>
</sst>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8" x14ac:knownFonts="1">
    <font>
      <sz val="11"/>
      <color theme="1"/>
      <name val="Calibri"/>
      <family val="2"/>
      <charset val="163"/>
      <scheme val="minor"/>
    </font>
    <font>
      <b/>
      <sz val="18"/>
      <color theme="1"/>
      <name val="Times New Roman"/>
      <family val="1"/>
    </font>
    <font>
      <b/>
      <sz val="14"/>
      <color theme="1"/>
      <name val="Times New Roman"/>
      <family val="1"/>
    </font>
    <font>
      <sz val="11"/>
      <color theme="1"/>
      <name val="Times New Roman"/>
      <family val="1"/>
    </font>
    <font>
      <b/>
      <sz val="11"/>
      <color theme="1"/>
      <name val="Times New Roman"/>
      <family val="1"/>
    </font>
    <font>
      <sz val="11"/>
      <name val="Times New Roman"/>
      <family val="1"/>
    </font>
    <font>
      <i/>
      <sz val="11"/>
      <color theme="1"/>
      <name val="Times New Roman"/>
      <family val="1"/>
    </font>
    <font>
      <sz val="11"/>
      <color theme="1"/>
      <name val="Calibri"/>
      <family val="2"/>
      <charset val="163"/>
      <scheme val="minor"/>
    </font>
  </fonts>
  <fills count="7">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F9900"/>
        <bgColor rgb="FFFF9900"/>
      </patternFill>
    </fill>
    <fill>
      <patternFill patternType="solid">
        <fgColor theme="0"/>
        <bgColor rgb="FFFFFF00"/>
      </patternFill>
    </fill>
  </fills>
  <borders count="1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top/>
      <bottom/>
      <diagonal/>
    </border>
  </borders>
  <cellStyleXfs count="2">
    <xf numFmtId="0" fontId="0" fillId="0" borderId="0"/>
    <xf numFmtId="43" fontId="7" fillId="0" borderId="0" applyFont="0" applyFill="0" applyBorder="0" applyAlignment="0" applyProtection="0"/>
  </cellStyleXfs>
  <cellXfs count="71">
    <xf numFmtId="0" fontId="0" fillId="0" borderId="0" xfId="0"/>
    <xf numFmtId="3" fontId="3" fillId="4" borderId="4" xfId="0" applyNumberFormat="1" applyFont="1" applyFill="1" applyBorder="1" applyAlignment="1">
      <alignment horizontal="center" vertical="center" wrapText="1"/>
    </xf>
    <xf numFmtId="3" fontId="3" fillId="4" borderId="0" xfId="0" applyNumberFormat="1" applyFont="1" applyFill="1" applyAlignment="1">
      <alignment horizontal="center" vertical="center" wrapText="1"/>
    </xf>
    <xf numFmtId="3" fontId="3" fillId="4" borderId="4" xfId="0" applyNumberFormat="1" applyFont="1" applyFill="1" applyBorder="1" applyAlignment="1">
      <alignment horizontal="center" vertical="center"/>
    </xf>
    <xf numFmtId="0" fontId="3" fillId="4" borderId="0" xfId="0" applyFont="1" applyFill="1" applyAlignment="1">
      <alignment horizontal="center" vertical="center"/>
    </xf>
    <xf numFmtId="3" fontId="3" fillId="4" borderId="0" xfId="0" applyNumberFormat="1" applyFont="1" applyFill="1" applyAlignment="1">
      <alignment horizontal="center" vertical="center"/>
    </xf>
    <xf numFmtId="3" fontId="4" fillId="4" borderId="0" xfId="0" applyNumberFormat="1" applyFont="1" applyFill="1" applyAlignment="1">
      <alignment horizontal="center" vertical="center"/>
    </xf>
    <xf numFmtId="10" fontId="4" fillId="4" borderId="0" xfId="0" applyNumberFormat="1" applyFont="1" applyFill="1" applyAlignment="1">
      <alignment horizontal="center" vertical="center"/>
    </xf>
    <xf numFmtId="3" fontId="3" fillId="0" borderId="0" xfId="0" applyNumberFormat="1" applyFont="1" applyAlignment="1">
      <alignment horizontal="center" vertical="center"/>
    </xf>
    <xf numFmtId="0" fontId="4" fillId="0" borderId="4" xfId="0" applyFont="1" applyBorder="1" applyAlignment="1">
      <alignment horizontal="center" vertical="center" wrapText="1"/>
    </xf>
    <xf numFmtId="0" fontId="3" fillId="4" borderId="4" xfId="0" applyFont="1" applyFill="1" applyBorder="1" applyAlignment="1">
      <alignment horizontal="center" vertical="center"/>
    </xf>
    <xf numFmtId="9" fontId="3" fillId="4"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9" fontId="3" fillId="0" borderId="4" xfId="0" applyNumberFormat="1" applyFont="1" applyBorder="1" applyAlignment="1">
      <alignment horizontal="center" vertical="center"/>
    </xf>
    <xf numFmtId="3" fontId="3" fillId="0" borderId="4" xfId="0" applyNumberFormat="1" applyFont="1" applyBorder="1" applyAlignment="1">
      <alignment horizontal="center" vertical="center"/>
    </xf>
    <xf numFmtId="3" fontId="3" fillId="0" borderId="4" xfId="0" applyNumberFormat="1" applyFont="1" applyBorder="1" applyAlignment="1">
      <alignment horizontal="center" vertical="center" wrapText="1"/>
    </xf>
    <xf numFmtId="0" fontId="3" fillId="0" borderId="0" xfId="0" applyFont="1" applyAlignment="1">
      <alignment horizontal="center" vertical="center"/>
    </xf>
    <xf numFmtId="9" fontId="3" fillId="0" borderId="7" xfId="0" applyNumberFormat="1" applyFont="1" applyBorder="1" applyAlignment="1">
      <alignment horizontal="center" vertical="center"/>
    </xf>
    <xf numFmtId="3" fontId="3" fillId="0" borderId="7" xfId="0" applyNumberFormat="1" applyFont="1" applyBorder="1" applyAlignment="1">
      <alignment horizontal="center" vertical="center"/>
    </xf>
    <xf numFmtId="9" fontId="3" fillId="0" borderId="6" xfId="0" applyNumberFormat="1" applyFont="1" applyBorder="1" applyAlignment="1">
      <alignment horizontal="center" vertical="center"/>
    </xf>
    <xf numFmtId="3" fontId="3" fillId="0" borderId="6" xfId="0" applyNumberFormat="1" applyFont="1" applyBorder="1" applyAlignment="1">
      <alignment horizontal="center" vertical="center"/>
    </xf>
    <xf numFmtId="0" fontId="3" fillId="4" borderId="7" xfId="0" applyFont="1" applyFill="1" applyBorder="1" applyAlignment="1">
      <alignment horizontal="center" vertical="center"/>
    </xf>
    <xf numFmtId="3" fontId="3" fillId="0" borderId="7" xfId="0" applyNumberFormat="1" applyFont="1" applyBorder="1" applyAlignment="1">
      <alignment horizontal="center" vertical="center" wrapText="1"/>
    </xf>
    <xf numFmtId="0" fontId="3" fillId="4" borderId="6" xfId="0" applyFont="1" applyFill="1" applyBorder="1" applyAlignment="1">
      <alignment horizontal="center" vertical="center"/>
    </xf>
    <xf numFmtId="3" fontId="3" fillId="0" borderId="6" xfId="0" applyNumberFormat="1" applyFont="1" applyBorder="1" applyAlignment="1">
      <alignment horizontal="center" vertical="center" wrapText="1"/>
    </xf>
    <xf numFmtId="0" fontId="3" fillId="0" borderId="6" xfId="0" applyFont="1" applyBorder="1" applyAlignment="1">
      <alignment horizontal="center" vertical="center"/>
    </xf>
    <xf numFmtId="9" fontId="3"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xf>
    <xf numFmtId="3" fontId="4" fillId="0" borderId="6" xfId="0" applyNumberFormat="1" applyFont="1" applyBorder="1" applyAlignment="1">
      <alignment horizontal="center" vertical="center"/>
    </xf>
    <xf numFmtId="3" fontId="4" fillId="0" borderId="0" xfId="0" applyNumberFormat="1" applyFont="1" applyAlignment="1">
      <alignment horizontal="center" vertical="center"/>
    </xf>
    <xf numFmtId="3" fontId="3" fillId="4" borderId="6" xfId="0" applyNumberFormat="1" applyFont="1" applyFill="1" applyBorder="1" applyAlignment="1">
      <alignment horizontal="center" vertical="center"/>
    </xf>
    <xf numFmtId="3" fontId="4" fillId="5" borderId="6" xfId="0" applyNumberFormat="1" applyFont="1" applyFill="1" applyBorder="1" applyAlignment="1">
      <alignment horizontal="center" vertical="center"/>
    </xf>
    <xf numFmtId="164" fontId="3" fillId="0" borderId="0" xfId="1" applyNumberFormat="1" applyFont="1" applyAlignment="1">
      <alignment horizontal="center" vertical="center"/>
    </xf>
    <xf numFmtId="43" fontId="3" fillId="0" borderId="0" xfId="0" applyNumberFormat="1" applyFont="1" applyAlignment="1">
      <alignment horizontal="center" vertical="center"/>
    </xf>
    <xf numFmtId="0" fontId="6" fillId="0" borderId="0" xfId="0" applyFont="1" applyAlignment="1">
      <alignment horizontal="left" vertical="center" wrapText="1"/>
    </xf>
    <xf numFmtId="0" fontId="4" fillId="5" borderId="1" xfId="0" applyFont="1" applyFill="1" applyBorder="1" applyAlignment="1">
      <alignment horizontal="center" vertical="center" wrapText="1"/>
    </xf>
    <xf numFmtId="0" fontId="5" fillId="0" borderId="2" xfId="0" applyFont="1" applyBorder="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3" borderId="8" xfId="0" applyFont="1" applyFill="1" applyBorder="1" applyAlignment="1">
      <alignment horizontal="center" vertical="center" wrapText="1"/>
    </xf>
    <xf numFmtId="0" fontId="5" fillId="0" borderId="9" xfId="0" applyFont="1" applyBorder="1" applyAlignment="1">
      <alignment horizontal="center" vertical="center"/>
    </xf>
    <xf numFmtId="0" fontId="3" fillId="6" borderId="12"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5" fillId="0" borderId="5" xfId="0" applyFont="1" applyBorder="1" applyAlignment="1">
      <alignment horizontal="center" vertical="center"/>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3" xfId="0" applyFont="1" applyBorder="1" applyAlignment="1">
      <alignment horizontal="center" vertical="center"/>
    </xf>
    <xf numFmtId="0" fontId="3" fillId="4"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5" fillId="0" borderId="11" xfId="0" applyFont="1" applyBorder="1" applyAlignment="1">
      <alignment horizontal="center" vertical="center"/>
    </xf>
    <xf numFmtId="0" fontId="3" fillId="0" borderId="6" xfId="0" applyFont="1" applyBorder="1" applyAlignment="1">
      <alignment horizontal="center" vertical="center" wrapText="1"/>
    </xf>
    <xf numFmtId="0" fontId="5" fillId="0" borderId="6"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0" xfId="0" applyFont="1" applyAlignment="1">
      <alignment horizontal="center" vertical="center"/>
    </xf>
    <xf numFmtId="0" fontId="2" fillId="0" borderId="0"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5" borderId="15" xfId="0" applyFont="1" applyFill="1" applyBorder="1" applyAlignment="1">
      <alignment horizontal="center" vertical="center" wrapText="1"/>
    </xf>
    <xf numFmtId="164" fontId="0" fillId="0" borderId="0" xfId="1"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tabSelected="1" zoomScale="85" zoomScaleNormal="85" zoomScaleSheetLayoutView="85" zoomScalePageLayoutView="70" workbookViewId="0">
      <selection activeCell="M24" sqref="M24"/>
    </sheetView>
  </sheetViews>
  <sheetFormatPr defaultColWidth="8.73046875" defaultRowHeight="13.9" x14ac:dyDescent="0.45"/>
  <cols>
    <col min="1" max="1" width="14.33203125" style="16" customWidth="1"/>
    <col min="2" max="2" width="15.06640625" style="16" customWidth="1"/>
    <col min="3" max="3" width="26" style="16" customWidth="1"/>
    <col min="4" max="4" width="18.33203125" style="16" customWidth="1"/>
    <col min="5" max="5" width="8.73046875" style="16"/>
    <col min="6" max="7" width="13.19921875" style="16" bestFit="1" customWidth="1"/>
    <col min="8" max="16384" width="8.73046875" style="16"/>
  </cols>
  <sheetData>
    <row r="1" spans="1:8" ht="22.5" x14ac:dyDescent="0.45">
      <c r="A1" s="38" t="s">
        <v>11</v>
      </c>
      <c r="B1" s="39"/>
      <c r="C1" s="39"/>
      <c r="D1" s="39"/>
      <c r="E1" s="39"/>
      <c r="F1" s="39"/>
      <c r="G1" s="39"/>
      <c r="H1" s="39"/>
    </row>
    <row r="2" spans="1:8" ht="17.25" x14ac:dyDescent="0.45">
      <c r="A2" s="40" t="s">
        <v>12</v>
      </c>
      <c r="B2" s="40"/>
      <c r="C2" s="40"/>
      <c r="D2" s="40"/>
      <c r="E2" s="40"/>
      <c r="F2" s="40"/>
      <c r="G2" s="40"/>
      <c r="H2" s="40"/>
    </row>
    <row r="3" spans="1:8" x14ac:dyDescent="0.45">
      <c r="A3" s="39" t="s">
        <v>0</v>
      </c>
      <c r="B3" s="39"/>
      <c r="C3" s="39"/>
    </row>
    <row r="4" spans="1:8" x14ac:dyDescent="0.45">
      <c r="A4" s="41" t="s">
        <v>46</v>
      </c>
      <c r="B4" s="37"/>
      <c r="C4" s="37"/>
      <c r="D4" s="25" t="s">
        <v>52</v>
      </c>
    </row>
    <row r="5" spans="1:8" x14ac:dyDescent="0.45">
      <c r="A5" s="42" t="s">
        <v>13</v>
      </c>
      <c r="B5" s="37"/>
      <c r="C5" s="37"/>
      <c r="D5" s="25">
        <v>82</v>
      </c>
    </row>
    <row r="6" spans="1:8" x14ac:dyDescent="0.45">
      <c r="A6" s="42" t="s">
        <v>14</v>
      </c>
      <c r="B6" s="37"/>
      <c r="C6" s="37"/>
      <c r="D6" s="25"/>
      <c r="E6" s="39"/>
      <c r="F6" s="39"/>
    </row>
    <row r="7" spans="1:8" x14ac:dyDescent="0.45">
      <c r="A7" s="42" t="s">
        <v>47</v>
      </c>
      <c r="B7" s="49"/>
      <c r="C7" s="50"/>
      <c r="D7" s="25">
        <v>5</v>
      </c>
    </row>
    <row r="8" spans="1:8" ht="14.25" x14ac:dyDescent="0.45">
      <c r="A8" s="43" t="s">
        <v>1</v>
      </c>
      <c r="B8" s="44"/>
      <c r="C8" s="44"/>
      <c r="D8" s="70">
        <v>12398928000</v>
      </c>
      <c r="E8" s="39"/>
      <c r="F8" s="39"/>
      <c r="G8" s="2"/>
      <c r="H8" s="2"/>
    </row>
    <row r="9" spans="1:8" x14ac:dyDescent="0.45">
      <c r="A9" s="45" t="s">
        <v>49</v>
      </c>
      <c r="B9" s="46"/>
      <c r="C9" s="46"/>
      <c r="D9" s="20">
        <v>300000000</v>
      </c>
      <c r="E9" s="51"/>
      <c r="F9" s="39"/>
      <c r="G9" s="39"/>
      <c r="H9" s="39"/>
    </row>
    <row r="10" spans="1:8" x14ac:dyDescent="0.45">
      <c r="A10" s="45" t="s">
        <v>45</v>
      </c>
      <c r="B10" s="46"/>
      <c r="C10" s="46"/>
      <c r="D10" s="20">
        <f>D8-D9</f>
        <v>12098928000</v>
      </c>
      <c r="G10" s="2"/>
      <c r="H10" s="2"/>
    </row>
    <row r="11" spans="1:8" x14ac:dyDescent="0.45">
      <c r="A11" s="47" t="s">
        <v>15</v>
      </c>
      <c r="B11" s="48"/>
      <c r="C11" s="48"/>
      <c r="D11" s="31">
        <f>D10*7%</f>
        <v>846924960.00000012</v>
      </c>
      <c r="E11" s="4"/>
      <c r="F11" s="5"/>
      <c r="G11" s="5"/>
      <c r="H11" s="5"/>
    </row>
    <row r="12" spans="1:8" ht="43.5" customHeight="1" x14ac:dyDescent="0.45">
      <c r="A12" s="36" t="s">
        <v>38</v>
      </c>
      <c r="B12" s="37"/>
      <c r="C12" s="37"/>
      <c r="D12" s="32">
        <f>D10-D11</f>
        <v>11252003040</v>
      </c>
      <c r="E12" s="7"/>
      <c r="F12" s="6"/>
      <c r="G12" s="6"/>
      <c r="H12" s="7"/>
    </row>
    <row r="13" spans="1:8" ht="33.4" customHeight="1" x14ac:dyDescent="0.45">
      <c r="A13" s="35" t="s">
        <v>50</v>
      </c>
      <c r="B13" s="35"/>
      <c r="C13" s="35"/>
      <c r="D13" s="35"/>
      <c r="E13" s="35"/>
      <c r="F13" s="35"/>
      <c r="G13" s="35"/>
      <c r="H13" s="35"/>
    </row>
    <row r="14" spans="1:8" ht="17.25" x14ac:dyDescent="0.45">
      <c r="A14" s="52" t="s">
        <v>18</v>
      </c>
      <c r="B14" s="39"/>
      <c r="C14" s="39"/>
      <c r="D14" s="39"/>
      <c r="E14" s="39"/>
      <c r="F14" s="39"/>
      <c r="G14" s="39"/>
      <c r="H14" s="39"/>
    </row>
    <row r="15" spans="1:8" x14ac:dyDescent="0.45">
      <c r="A15" s="9" t="s">
        <v>2</v>
      </c>
      <c r="B15" s="9" t="s">
        <v>3</v>
      </c>
      <c r="C15" s="9" t="s">
        <v>4</v>
      </c>
      <c r="D15" s="9" t="s">
        <v>5</v>
      </c>
      <c r="E15" s="53" t="s">
        <v>6</v>
      </c>
      <c r="F15" s="37"/>
      <c r="G15" s="37"/>
      <c r="H15" s="54"/>
    </row>
    <row r="16" spans="1:8" x14ac:dyDescent="0.45">
      <c r="A16" s="10" t="s">
        <v>16</v>
      </c>
      <c r="B16" s="11"/>
      <c r="C16" s="3">
        <v>300000000</v>
      </c>
      <c r="D16" s="1" t="s">
        <v>7</v>
      </c>
      <c r="E16" s="55" t="s">
        <v>8</v>
      </c>
      <c r="F16" s="37"/>
      <c r="G16" s="37"/>
      <c r="H16" s="54"/>
    </row>
    <row r="17" spans="1:9" ht="27.75" x14ac:dyDescent="0.45">
      <c r="A17" s="12" t="s">
        <v>17</v>
      </c>
      <c r="B17" s="13">
        <v>0.1</v>
      </c>
      <c r="C17" s="14">
        <f>(D8*10%)-C16</f>
        <v>939892800</v>
      </c>
      <c r="D17" s="15" t="s">
        <v>22</v>
      </c>
      <c r="E17" s="42" t="s">
        <v>21</v>
      </c>
      <c r="F17" s="37"/>
      <c r="G17" s="37"/>
      <c r="H17" s="54"/>
    </row>
    <row r="18" spans="1:9" x14ac:dyDescent="0.45">
      <c r="A18" s="12" t="s">
        <v>19</v>
      </c>
      <c r="B18" s="13">
        <v>0.1</v>
      </c>
      <c r="C18" s="14">
        <f>D8*B18</f>
        <v>1239892800</v>
      </c>
      <c r="D18" s="15" t="s">
        <v>20</v>
      </c>
      <c r="E18" s="42" t="s">
        <v>23</v>
      </c>
      <c r="F18" s="37"/>
      <c r="G18" s="37"/>
      <c r="H18" s="54"/>
    </row>
    <row r="19" spans="1:9" x14ac:dyDescent="0.45">
      <c r="A19" s="58" t="s">
        <v>25</v>
      </c>
      <c r="B19" s="58"/>
      <c r="C19" s="8">
        <f>SUM(C16:C18)</f>
        <v>2479785600</v>
      </c>
    </row>
    <row r="20" spans="1:9" x14ac:dyDescent="0.45">
      <c r="C20" s="8"/>
    </row>
    <row r="21" spans="1:9" x14ac:dyDescent="0.45">
      <c r="A21" s="66" t="s">
        <v>24</v>
      </c>
      <c r="B21" s="66"/>
      <c r="C21" s="66"/>
      <c r="D21" s="66"/>
      <c r="E21" s="66"/>
      <c r="F21" s="66"/>
      <c r="G21" s="66"/>
      <c r="H21" s="66"/>
    </row>
    <row r="23" spans="1:9" x14ac:dyDescent="0.45">
      <c r="A23" s="9" t="s">
        <v>2</v>
      </c>
      <c r="B23" s="9" t="s">
        <v>3</v>
      </c>
      <c r="C23" s="9" t="s">
        <v>4</v>
      </c>
      <c r="D23" s="9" t="s">
        <v>5</v>
      </c>
      <c r="E23" s="53" t="s">
        <v>6</v>
      </c>
      <c r="F23" s="37"/>
      <c r="G23" s="37"/>
      <c r="H23" s="54"/>
      <c r="I23" s="28" t="s">
        <v>37</v>
      </c>
    </row>
    <row r="24" spans="1:9" ht="41.65" x14ac:dyDescent="0.45">
      <c r="A24" s="10" t="s">
        <v>9</v>
      </c>
      <c r="B24" s="11">
        <v>0.3</v>
      </c>
      <c r="C24" s="3">
        <f>(D12*B24)-C19</f>
        <v>895815312</v>
      </c>
      <c r="D24" s="1" t="s">
        <v>26</v>
      </c>
      <c r="E24" s="55" t="s">
        <v>27</v>
      </c>
      <c r="F24" s="37"/>
      <c r="G24" s="37"/>
      <c r="H24" s="54"/>
      <c r="I24" s="25"/>
    </row>
    <row r="25" spans="1:9" x14ac:dyDescent="0.45">
      <c r="A25" s="10" t="s">
        <v>10</v>
      </c>
      <c r="B25" s="13">
        <v>0.2</v>
      </c>
      <c r="C25" s="14">
        <f>B25*D12</f>
        <v>2250400608</v>
      </c>
      <c r="D25" s="15" t="s">
        <v>31</v>
      </c>
      <c r="E25" s="42" t="s">
        <v>32</v>
      </c>
      <c r="F25" s="37"/>
      <c r="G25" s="37"/>
      <c r="H25" s="54"/>
      <c r="I25" s="25"/>
    </row>
    <row r="26" spans="1:9" x14ac:dyDescent="0.45">
      <c r="A26" s="21" t="s">
        <v>28</v>
      </c>
      <c r="B26" s="17">
        <v>0.2</v>
      </c>
      <c r="C26" s="18">
        <f>B26*D12</f>
        <v>2250400608</v>
      </c>
      <c r="D26" s="22" t="s">
        <v>31</v>
      </c>
      <c r="E26" s="59" t="s">
        <v>33</v>
      </c>
      <c r="F26" s="44"/>
      <c r="G26" s="44"/>
      <c r="H26" s="60"/>
      <c r="I26" s="25"/>
    </row>
    <row r="27" spans="1:9" ht="42.4" customHeight="1" x14ac:dyDescent="0.45">
      <c r="A27" s="23" t="s">
        <v>29</v>
      </c>
      <c r="B27" s="19">
        <v>0.25</v>
      </c>
      <c r="C27" s="20">
        <f>B27*D12</f>
        <v>2813000760</v>
      </c>
      <c r="D27" s="26" t="s">
        <v>43</v>
      </c>
      <c r="E27" s="61" t="s">
        <v>39</v>
      </c>
      <c r="F27" s="62"/>
      <c r="G27" s="62"/>
      <c r="H27" s="62"/>
      <c r="I27" s="27" t="s">
        <v>42</v>
      </c>
    </row>
    <row r="28" spans="1:9" x14ac:dyDescent="0.45">
      <c r="A28" s="23" t="s">
        <v>30</v>
      </c>
      <c r="B28" s="19">
        <v>0.05</v>
      </c>
      <c r="C28" s="20">
        <f>B28*D12</f>
        <v>562600152</v>
      </c>
      <c r="D28" s="24" t="s">
        <v>35</v>
      </c>
      <c r="E28" s="63" t="s">
        <v>36</v>
      </c>
      <c r="F28" s="64"/>
      <c r="G28" s="64"/>
      <c r="H28" s="65"/>
      <c r="I28" s="25"/>
    </row>
    <row r="29" spans="1:9" ht="64.150000000000006" customHeight="1" x14ac:dyDescent="0.45">
      <c r="A29" s="56" t="s">
        <v>38</v>
      </c>
      <c r="B29" s="57"/>
      <c r="C29" s="29">
        <f>SUM(C24:C28)+C19</f>
        <v>11252003040</v>
      </c>
      <c r="D29" s="33"/>
    </row>
    <row r="30" spans="1:9" x14ac:dyDescent="0.45">
      <c r="C30" s="34"/>
    </row>
  </sheetData>
  <mergeCells count="30">
    <mergeCell ref="A14:H14"/>
    <mergeCell ref="E15:H15"/>
    <mergeCell ref="E16:H16"/>
    <mergeCell ref="A29:B29"/>
    <mergeCell ref="A19:B19"/>
    <mergeCell ref="E25:H25"/>
    <mergeCell ref="E26:H26"/>
    <mergeCell ref="E27:H27"/>
    <mergeCell ref="E28:H28"/>
    <mergeCell ref="E17:H17"/>
    <mergeCell ref="E18:H18"/>
    <mergeCell ref="E23:H23"/>
    <mergeCell ref="E24:H24"/>
    <mergeCell ref="A21:H21"/>
    <mergeCell ref="A13:H13"/>
    <mergeCell ref="A12:C12"/>
    <mergeCell ref="A1:H1"/>
    <mergeCell ref="A2:H2"/>
    <mergeCell ref="A3:C3"/>
    <mergeCell ref="A4:C4"/>
    <mergeCell ref="A5:C5"/>
    <mergeCell ref="A6:C6"/>
    <mergeCell ref="E6:F6"/>
    <mergeCell ref="A8:C8"/>
    <mergeCell ref="E8:F8"/>
    <mergeCell ref="A9:C9"/>
    <mergeCell ref="A10:C10"/>
    <mergeCell ref="A11:C11"/>
    <mergeCell ref="A7:C7"/>
    <mergeCell ref="E9:H9"/>
  </mergeCells>
  <pageMargins left="0.70866141732283472" right="0.70866141732283472" top="0.74803149606299213" bottom="0.74803149606299213" header="0.31496062992125984" footer="0.31496062992125984"/>
  <pageSetup paperSize="9" scale="69"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85" zoomScaleNormal="85" workbookViewId="0">
      <selection activeCell="D4" sqref="D4:D8"/>
    </sheetView>
  </sheetViews>
  <sheetFormatPr defaultColWidth="8.73046875" defaultRowHeight="13.9" x14ac:dyDescent="0.45"/>
  <cols>
    <col min="1" max="1" width="16.86328125" style="16" customWidth="1"/>
    <col min="2" max="2" width="15.06640625" style="16" customWidth="1"/>
    <col min="3" max="3" width="26" style="16" customWidth="1"/>
    <col min="4" max="4" width="18.33203125" style="16" customWidth="1"/>
    <col min="5" max="8" width="8.73046875" style="16"/>
    <col min="9" max="9" width="10.265625" style="16" customWidth="1"/>
    <col min="10" max="16384" width="8.73046875" style="16"/>
  </cols>
  <sheetData>
    <row r="1" spans="1:8" ht="22.5" x14ac:dyDescent="0.45">
      <c r="A1" s="38" t="s">
        <v>11</v>
      </c>
      <c r="B1" s="39"/>
      <c r="C1" s="39"/>
      <c r="D1" s="39"/>
      <c r="E1" s="39"/>
      <c r="F1" s="39"/>
      <c r="G1" s="39"/>
      <c r="H1" s="39"/>
    </row>
    <row r="2" spans="1:8" ht="17.25" x14ac:dyDescent="0.45">
      <c r="A2" s="67" t="s">
        <v>48</v>
      </c>
      <c r="B2" s="67"/>
      <c r="C2" s="67"/>
      <c r="D2" s="67"/>
      <c r="E2" s="67"/>
      <c r="F2" s="67"/>
      <c r="G2" s="67"/>
      <c r="H2" s="67"/>
    </row>
    <row r="3" spans="1:8" ht="25.15" customHeight="1" x14ac:dyDescent="0.45">
      <c r="A3" s="39" t="s">
        <v>0</v>
      </c>
      <c r="B3" s="39"/>
      <c r="C3" s="39"/>
    </row>
    <row r="4" spans="1:8" x14ac:dyDescent="0.45">
      <c r="A4" s="41" t="s">
        <v>46</v>
      </c>
      <c r="B4" s="37"/>
      <c r="C4" s="37"/>
      <c r="D4" s="25" t="s">
        <v>52</v>
      </c>
    </row>
    <row r="5" spans="1:8" x14ac:dyDescent="0.45">
      <c r="A5" s="42" t="s">
        <v>13</v>
      </c>
      <c r="B5" s="37"/>
      <c r="C5" s="37"/>
      <c r="D5" s="25">
        <v>82</v>
      </c>
    </row>
    <row r="6" spans="1:8" x14ac:dyDescent="0.45">
      <c r="A6" s="42" t="s">
        <v>14</v>
      </c>
      <c r="B6" s="37"/>
      <c r="C6" s="37"/>
      <c r="D6" s="25"/>
      <c r="E6" s="39"/>
      <c r="F6" s="39"/>
    </row>
    <row r="7" spans="1:8" x14ac:dyDescent="0.45">
      <c r="A7" s="42" t="s">
        <v>47</v>
      </c>
      <c r="B7" s="49"/>
      <c r="C7" s="50"/>
      <c r="D7" s="25">
        <v>5</v>
      </c>
    </row>
    <row r="8" spans="1:8" ht="14.25" x14ac:dyDescent="0.45">
      <c r="A8" s="43" t="s">
        <v>1</v>
      </c>
      <c r="B8" s="44"/>
      <c r="C8" s="44"/>
      <c r="D8" s="70">
        <v>12398928000</v>
      </c>
      <c r="E8" s="39"/>
      <c r="F8" s="39"/>
      <c r="G8" s="2"/>
      <c r="H8" s="2"/>
    </row>
    <row r="9" spans="1:8" ht="13.9" customHeight="1" x14ac:dyDescent="0.45">
      <c r="A9" s="45" t="s">
        <v>49</v>
      </c>
      <c r="B9" s="46"/>
      <c r="C9" s="46"/>
      <c r="D9" s="20">
        <v>300000000</v>
      </c>
      <c r="G9" s="2"/>
      <c r="H9" s="2"/>
    </row>
    <row r="10" spans="1:8" ht="35.65" customHeight="1" x14ac:dyDescent="0.45">
      <c r="A10" s="36" t="s">
        <v>44</v>
      </c>
      <c r="B10" s="68"/>
      <c r="C10" s="69"/>
      <c r="D10" s="20">
        <f>D8-D9</f>
        <v>12098928000</v>
      </c>
      <c r="G10" s="2"/>
      <c r="H10" s="2"/>
    </row>
    <row r="11" spans="1:8" ht="39.4" customHeight="1" x14ac:dyDescent="0.45">
      <c r="A11" s="35" t="s">
        <v>51</v>
      </c>
      <c r="B11" s="35"/>
      <c r="C11" s="35"/>
      <c r="D11" s="35"/>
      <c r="E11" s="35"/>
      <c r="F11" s="35"/>
      <c r="G11" s="35"/>
      <c r="H11" s="35"/>
    </row>
    <row r="12" spans="1:8" ht="17.25" x14ac:dyDescent="0.45">
      <c r="A12" s="52" t="s">
        <v>18</v>
      </c>
      <c r="B12" s="39"/>
      <c r="C12" s="39"/>
      <c r="D12" s="39"/>
      <c r="E12" s="39"/>
      <c r="F12" s="39"/>
      <c r="G12" s="39"/>
      <c r="H12" s="39"/>
    </row>
    <row r="13" spans="1:8" x14ac:dyDescent="0.45">
      <c r="A13" s="9" t="s">
        <v>2</v>
      </c>
      <c r="B13" s="9" t="s">
        <v>3</v>
      </c>
      <c r="C13" s="9" t="s">
        <v>4</v>
      </c>
      <c r="D13" s="9" t="s">
        <v>5</v>
      </c>
      <c r="E13" s="53" t="s">
        <v>6</v>
      </c>
      <c r="F13" s="37"/>
      <c r="G13" s="37"/>
      <c r="H13" s="54"/>
    </row>
    <row r="14" spans="1:8" x14ac:dyDescent="0.45">
      <c r="A14" s="10" t="s">
        <v>16</v>
      </c>
      <c r="B14" s="11"/>
      <c r="C14" s="3">
        <v>300000000</v>
      </c>
      <c r="D14" s="1" t="s">
        <v>7</v>
      </c>
      <c r="E14" s="55" t="s">
        <v>8</v>
      </c>
      <c r="F14" s="37"/>
      <c r="G14" s="37"/>
      <c r="H14" s="54"/>
    </row>
    <row r="15" spans="1:8" ht="27.75" x14ac:dyDescent="0.45">
      <c r="A15" s="12" t="s">
        <v>17</v>
      </c>
      <c r="B15" s="13">
        <v>0.1</v>
      </c>
      <c r="C15" s="14">
        <f>(D8*10%)-C14</f>
        <v>939892800</v>
      </c>
      <c r="D15" s="15" t="s">
        <v>22</v>
      </c>
      <c r="E15" s="42" t="s">
        <v>21</v>
      </c>
      <c r="F15" s="37"/>
      <c r="G15" s="37"/>
      <c r="H15" s="54"/>
    </row>
    <row r="16" spans="1:8" x14ac:dyDescent="0.45">
      <c r="A16" s="12" t="s">
        <v>19</v>
      </c>
      <c r="B16" s="13">
        <v>0.1</v>
      </c>
      <c r="C16" s="14">
        <f>D8*B16</f>
        <v>1239892800</v>
      </c>
      <c r="D16" s="15" t="s">
        <v>20</v>
      </c>
      <c r="E16" s="42" t="s">
        <v>23</v>
      </c>
      <c r="F16" s="37"/>
      <c r="G16" s="37"/>
      <c r="H16" s="54"/>
    </row>
    <row r="17" spans="1:9" ht="16.899999999999999" customHeight="1" x14ac:dyDescent="0.45">
      <c r="A17" s="58" t="s">
        <v>25</v>
      </c>
      <c r="B17" s="58"/>
      <c r="C17" s="8">
        <f>SUM(C14:C16)</f>
        <v>2479785600</v>
      </c>
    </row>
    <row r="18" spans="1:9" x14ac:dyDescent="0.45">
      <c r="C18" s="8"/>
    </row>
    <row r="19" spans="1:9" x14ac:dyDescent="0.45">
      <c r="A19" s="66" t="s">
        <v>24</v>
      </c>
      <c r="B19" s="66"/>
      <c r="C19" s="66"/>
      <c r="D19" s="66"/>
      <c r="E19" s="66"/>
      <c r="F19" s="66"/>
      <c r="G19" s="66"/>
      <c r="H19" s="66"/>
    </row>
    <row r="20" spans="1:9" x14ac:dyDescent="0.45">
      <c r="A20" s="9" t="s">
        <v>2</v>
      </c>
      <c r="B20" s="9" t="s">
        <v>3</v>
      </c>
      <c r="C20" s="9" t="s">
        <v>4</v>
      </c>
      <c r="D20" s="9" t="s">
        <v>5</v>
      </c>
      <c r="E20" s="53" t="s">
        <v>6</v>
      </c>
      <c r="F20" s="37"/>
      <c r="G20" s="37"/>
      <c r="H20" s="54"/>
      <c r="I20" s="28" t="s">
        <v>37</v>
      </c>
    </row>
    <row r="21" spans="1:9" ht="41.65" x14ac:dyDescent="0.45">
      <c r="A21" s="10" t="s">
        <v>9</v>
      </c>
      <c r="B21" s="11">
        <v>0.3</v>
      </c>
      <c r="C21" s="3">
        <f>(B21*D10)-C17</f>
        <v>1149892800</v>
      </c>
      <c r="D21" s="1" t="s">
        <v>26</v>
      </c>
      <c r="E21" s="55" t="s">
        <v>27</v>
      </c>
      <c r="F21" s="37"/>
      <c r="G21" s="37"/>
      <c r="H21" s="54"/>
      <c r="I21" s="25"/>
    </row>
    <row r="22" spans="1:9" x14ac:dyDescent="0.45">
      <c r="A22" s="10" t="s">
        <v>10</v>
      </c>
      <c r="B22" s="13">
        <v>0.2</v>
      </c>
      <c r="C22" s="14">
        <f>B22*D10</f>
        <v>2419785600</v>
      </c>
      <c r="D22" s="15" t="s">
        <v>31</v>
      </c>
      <c r="E22" s="42" t="s">
        <v>32</v>
      </c>
      <c r="F22" s="37"/>
      <c r="G22" s="37"/>
      <c r="H22" s="54"/>
      <c r="I22" s="25"/>
    </row>
    <row r="23" spans="1:9" x14ac:dyDescent="0.45">
      <c r="A23" s="21" t="s">
        <v>28</v>
      </c>
      <c r="B23" s="17">
        <v>0.2</v>
      </c>
      <c r="C23" s="18">
        <f>B23*D10</f>
        <v>2419785600</v>
      </c>
      <c r="D23" s="22" t="s">
        <v>31</v>
      </c>
      <c r="E23" s="59" t="s">
        <v>33</v>
      </c>
      <c r="F23" s="44"/>
      <c r="G23" s="44"/>
      <c r="H23" s="60"/>
      <c r="I23" s="25"/>
    </row>
    <row r="24" spans="1:9" ht="41.65" x14ac:dyDescent="0.45">
      <c r="A24" s="23" t="s">
        <v>29</v>
      </c>
      <c r="B24" s="19">
        <v>0.25</v>
      </c>
      <c r="C24" s="20">
        <f>B24*D10</f>
        <v>3024732000</v>
      </c>
      <c r="D24" s="26" t="s">
        <v>40</v>
      </c>
      <c r="E24" s="61" t="s">
        <v>34</v>
      </c>
      <c r="F24" s="62"/>
      <c r="G24" s="62"/>
      <c r="H24" s="62"/>
      <c r="I24" s="27" t="s">
        <v>41</v>
      </c>
    </row>
    <row r="25" spans="1:9" ht="44" customHeight="1" x14ac:dyDescent="0.45">
      <c r="A25" s="23" t="s">
        <v>30</v>
      </c>
      <c r="B25" s="19">
        <v>0.05</v>
      </c>
      <c r="C25" s="20">
        <f>B25*D10</f>
        <v>604946400</v>
      </c>
      <c r="D25" s="24" t="s">
        <v>35</v>
      </c>
      <c r="E25" s="63" t="s">
        <v>36</v>
      </c>
      <c r="F25" s="64"/>
      <c r="G25" s="64"/>
      <c r="H25" s="65"/>
      <c r="I25" s="25"/>
    </row>
    <row r="26" spans="1:9" ht="55.5" customHeight="1" x14ac:dyDescent="0.45">
      <c r="A26" s="56" t="s">
        <v>38</v>
      </c>
      <c r="B26" s="56"/>
      <c r="C26" s="30">
        <f>SUM(C21:C25)+C17</f>
        <v>12098928000</v>
      </c>
    </row>
  </sheetData>
  <mergeCells count="27">
    <mergeCell ref="A26:B26"/>
    <mergeCell ref="E22:H22"/>
    <mergeCell ref="E23:H23"/>
    <mergeCell ref="E24:H24"/>
    <mergeCell ref="E25:H25"/>
    <mergeCell ref="E21:H21"/>
    <mergeCell ref="A12:H12"/>
    <mergeCell ref="E13:H13"/>
    <mergeCell ref="E14:H14"/>
    <mergeCell ref="E15:H15"/>
    <mergeCell ref="E16:H16"/>
    <mergeCell ref="A17:B17"/>
    <mergeCell ref="A19:H19"/>
    <mergeCell ref="E20:H20"/>
    <mergeCell ref="A11:H11"/>
    <mergeCell ref="A1:H1"/>
    <mergeCell ref="A2:H2"/>
    <mergeCell ref="A3:C3"/>
    <mergeCell ref="A4:C4"/>
    <mergeCell ref="A5:C5"/>
    <mergeCell ref="A10:C10"/>
    <mergeCell ref="A6:C6"/>
    <mergeCell ref="E6:F6"/>
    <mergeCell ref="A8:C8"/>
    <mergeCell ref="E8:F8"/>
    <mergeCell ref="A9:C9"/>
    <mergeCell ref="A7:C7"/>
  </mergeCells>
  <pageMargins left="0.70866141732283472" right="0.70866141732283472"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tiến độ</vt:lpstr>
      <vt:lpstr>vay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2025-04-19T02:51:29Z</cp:lastPrinted>
  <dcterms:created xsi:type="dcterms:W3CDTF">2023-08-07T12:04:10Z</dcterms:created>
  <dcterms:modified xsi:type="dcterms:W3CDTF">2025-04-29T08:07:11Z</dcterms:modified>
</cp:coreProperties>
</file>