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showInkAnnotation="0"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13_ncr:1_{0FC6C85C-948F-4F6E-806D-981E752F7D23}" xr6:coauthVersionLast="47" xr6:coauthVersionMax="47" xr10:uidLastSave="{00000000-0000-0000-0000-000000000000}"/>
  <bookViews>
    <workbookView xWindow="-110" yWindow="-110" windowWidth="19420" windowHeight="10300" xr2:uid="{00000000-000D-0000-FFFF-FFFF00000000}"/>
  </bookViews>
  <sheets>
    <sheet name="PTG" sheetId="10" r:id="rId1"/>
    <sheet name="SS" sheetId="15" state="hidden" r:id="rId2"/>
    <sheet name="HTLS " sheetId="13" state="hidden" r:id="rId3"/>
    <sheet name="Sheet1" sheetId="14" state="hidden" r:id="rId4"/>
  </sheets>
  <externalReferences>
    <externalReference r:id="rId5"/>
    <externalReference r:id="rId6"/>
  </externalReferences>
  <definedNames>
    <definedName name="HTML_OBDlg4" hidden="1">TRUE</definedName>
    <definedName name="HTML_OS" hidden="1">0</definedName>
    <definedName name="HTML_PathFile" hidden="1">"C:\2689\Q\國內\00q3961台化龍德PTA3建造\MyHTML.htm"</definedName>
    <definedName name="HTML_Title" hidden="1">"00Q3961-SUM"</definedName>
    <definedName name="List_MB" localSheetId="2">'[1]Tinh lai gia HDMB CPI'!$C$8:$C$800</definedName>
    <definedName name="List_MB">'[1]Tinh lai gia HDMB CPI'!$C$8:$C$800</definedName>
    <definedName name="_xlnm.Print_Area" localSheetId="0">PTG!$B$1:$H$70</definedName>
    <definedName name="tivi">'[2]Đừng xóa'!$B$1:$B$2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8" i="10" l="1"/>
  <c r="E50" i="10"/>
  <c r="D47" i="10"/>
  <c r="D46" i="10"/>
  <c r="D45" i="10"/>
  <c r="D44" i="10"/>
  <c r="D43" i="10"/>
  <c r="D42" i="10"/>
  <c r="F24" i="10"/>
  <c r="D19" i="15" l="1"/>
  <c r="C20" i="15"/>
  <c r="G21" i="15"/>
  <c r="G22" i="15"/>
  <c r="G23" i="15"/>
  <c r="G24" i="15"/>
  <c r="G25" i="15"/>
  <c r="G26" i="15"/>
  <c r="G27" i="15"/>
  <c r="G28" i="15"/>
  <c r="G20" i="15"/>
  <c r="F27" i="15"/>
  <c r="E21" i="15"/>
  <c r="E22" i="15"/>
  <c r="E23" i="15"/>
  <c r="E24" i="15"/>
  <c r="E25" i="15"/>
  <c r="E26" i="15"/>
  <c r="E27" i="15"/>
  <c r="E28" i="15"/>
  <c r="C23" i="15" l="1"/>
  <c r="C22" i="15" l="1"/>
  <c r="C21" i="15"/>
  <c r="I68" i="10" l="1"/>
  <c r="F57" i="10" l="1"/>
  <c r="D40" i="10"/>
  <c r="F19" i="15" s="1"/>
  <c r="F16" i="10" l="1"/>
  <c r="F21" i="10" l="1"/>
  <c r="F15" i="10" l="1"/>
  <c r="F22" i="10" s="1"/>
  <c r="F26" i="10" s="1"/>
  <c r="F27" i="10" s="1"/>
  <c r="F61" i="10" s="1"/>
  <c r="G61" i="10" s="1"/>
  <c r="D57" i="10"/>
  <c r="D41" i="10" l="1"/>
  <c r="F20" i="15" s="1"/>
  <c r="D59" i="10" l="1"/>
  <c r="D60" i="10"/>
  <c r="F21" i="15" l="1"/>
  <c r="L12" i="13"/>
  <c r="L11" i="13"/>
  <c r="J12" i="13"/>
  <c r="J11" i="13"/>
  <c r="D25" i="13"/>
  <c r="B23" i="13"/>
  <c r="B24" i="13" s="1"/>
  <c r="E24" i="13" s="1"/>
  <c r="G24" i="13" s="1"/>
  <c r="B18" i="13"/>
  <c r="E18" i="13" s="1"/>
  <c r="G18" i="13" s="1"/>
  <c r="A18" i="13"/>
  <c r="F22" i="15" l="1"/>
  <c r="A19" i="13"/>
  <c r="F23" i="15" l="1"/>
  <c r="B19" i="13"/>
  <c r="E19" i="13" s="1"/>
  <c r="G19" i="13" s="1"/>
  <c r="A20" i="13"/>
  <c r="F24" i="15" l="1"/>
  <c r="B20" i="13"/>
  <c r="E20" i="13" s="1"/>
  <c r="G20" i="13" s="1"/>
  <c r="A21" i="13"/>
  <c r="K12" i="13"/>
  <c r="K11" i="13"/>
  <c r="I12" i="13"/>
  <c r="I11" i="13"/>
  <c r="I93" i="10"/>
  <c r="J90" i="10"/>
  <c r="J91" i="10" s="1"/>
  <c r="I89" i="10"/>
  <c r="J86" i="10"/>
  <c r="L86" i="10" s="1"/>
  <c r="I85" i="10"/>
  <c r="J82" i="10"/>
  <c r="I81" i="10"/>
  <c r="J78" i="10"/>
  <c r="I77" i="10"/>
  <c r="P68" i="10"/>
  <c r="J68" i="10"/>
  <c r="I73" i="10"/>
  <c r="Q65" i="10"/>
  <c r="Q92" i="10" s="1"/>
  <c r="F11" i="13"/>
  <c r="G11" i="13" s="1"/>
  <c r="G57" i="10"/>
  <c r="D49" i="10"/>
  <c r="F28" i="15" s="1"/>
  <c r="F25" i="15" l="1"/>
  <c r="B21" i="13"/>
  <c r="J87" i="10"/>
  <c r="L87" i="10" s="1"/>
  <c r="J74" i="10"/>
  <c r="B17" i="13"/>
  <c r="E17" i="13" s="1"/>
  <c r="G17" i="13" s="1"/>
  <c r="A22" i="13"/>
  <c r="E21" i="13"/>
  <c r="G21" i="13" s="1"/>
  <c r="Q88" i="10"/>
  <c r="Q86" i="10"/>
  <c r="R86" i="10" s="1"/>
  <c r="Q90" i="10"/>
  <c r="Q91" i="10"/>
  <c r="Q87" i="10"/>
  <c r="L91" i="10"/>
  <c r="J92" i="10"/>
  <c r="L92" i="10" s="1"/>
  <c r="R92" i="10" s="1"/>
  <c r="S92" i="10" s="1"/>
  <c r="T92" i="10" s="1"/>
  <c r="L90" i="10"/>
  <c r="F26" i="15" l="1"/>
  <c r="B22" i="13"/>
  <c r="J94" i="10"/>
  <c r="J88" i="10"/>
  <c r="L88" i="10" s="1"/>
  <c r="R88" i="10" s="1"/>
  <c r="S88" i="10" s="1"/>
  <c r="T88" i="10" s="1"/>
  <c r="R87" i="10"/>
  <c r="S87" i="10" s="1"/>
  <c r="T87" i="10" s="1"/>
  <c r="A23" i="13"/>
  <c r="E23" i="13" s="1"/>
  <c r="G23" i="13" s="1"/>
  <c r="E22" i="13"/>
  <c r="G22" i="13" s="1"/>
  <c r="R90" i="10"/>
  <c r="R91" i="10"/>
  <c r="S91" i="10" s="1"/>
  <c r="T91" i="10" s="1"/>
  <c r="M70" i="10" l="1"/>
  <c r="O97" i="10"/>
  <c r="O101" i="10" s="1"/>
  <c r="M97" i="10"/>
  <c r="C3" i="13"/>
  <c r="F28" i="10"/>
  <c r="F58" i="10" s="1"/>
  <c r="G58" i="10" s="1"/>
  <c r="F30" i="10"/>
  <c r="G60" i="10" l="1"/>
  <c r="O102" i="10"/>
  <c r="N70" i="10"/>
  <c r="N97" i="10"/>
  <c r="C5" i="13"/>
  <c r="G47" i="10"/>
  <c r="G46" i="10"/>
  <c r="G45" i="10"/>
  <c r="G44" i="10"/>
  <c r="G43" i="10"/>
  <c r="G42" i="10"/>
  <c r="G41" i="10"/>
  <c r="F21" i="13"/>
  <c r="H21" i="13" s="1"/>
  <c r="F18" i="13"/>
  <c r="H18" i="13" s="1"/>
  <c r="F23" i="13"/>
  <c r="H23" i="13" s="1"/>
  <c r="F22" i="13"/>
  <c r="H22" i="13" s="1"/>
  <c r="F19" i="13"/>
  <c r="H19" i="13" s="1"/>
  <c r="F24" i="13"/>
  <c r="H24" i="13" s="1"/>
  <c r="F17" i="13"/>
  <c r="F20" i="13"/>
  <c r="H20" i="13" s="1"/>
  <c r="F25" i="13" l="1"/>
  <c r="H17" i="13"/>
  <c r="H25" i="13" s="1"/>
  <c r="F33" i="10" s="1"/>
  <c r="D61" i="10" l="1"/>
  <c r="F12" i="13"/>
  <c r="J33" i="10"/>
  <c r="M31" i="10"/>
  <c r="M33" i="10"/>
  <c r="I97" i="10" l="1"/>
  <c r="I69" i="10"/>
  <c r="Q72" i="10"/>
  <c r="J95" i="10"/>
  <c r="S67" i="10"/>
  <c r="P67" i="10"/>
  <c r="J70" i="10" l="1"/>
  <c r="L70" i="10" s="1"/>
  <c r="Q82" i="10"/>
  <c r="Q76" i="10"/>
  <c r="Q100" i="10"/>
  <c r="Q71" i="10"/>
  <c r="Q95" i="10"/>
  <c r="Q99" i="10"/>
  <c r="Q75" i="10"/>
  <c r="Q98" i="10"/>
  <c r="Q84" i="10"/>
  <c r="Q79" i="10"/>
  <c r="Q74" i="10"/>
  <c r="Q94" i="10"/>
  <c r="Q80" i="10"/>
  <c r="Q70" i="10"/>
  <c r="Q96" i="10"/>
  <c r="Q83" i="10"/>
  <c r="Q78" i="10"/>
  <c r="L95" i="10"/>
  <c r="J96" i="10"/>
  <c r="L96" i="10" s="1"/>
  <c r="L94" i="10"/>
  <c r="J83" i="10"/>
  <c r="J84" i="10" s="1"/>
  <c r="L84" i="10" s="1"/>
  <c r="J79" i="10"/>
  <c r="L79" i="10" s="1"/>
  <c r="J75" i="10"/>
  <c r="J76" i="10" s="1"/>
  <c r="L76" i="10" s="1"/>
  <c r="D2" i="13"/>
  <c r="R95" i="10" l="1"/>
  <c r="S95" i="10" s="1"/>
  <c r="T95" i="10" s="1"/>
  <c r="R70" i="10"/>
  <c r="L78" i="10"/>
  <c r="R78" i="10" s="1"/>
  <c r="J71" i="10"/>
  <c r="L74" i="10"/>
  <c r="R74" i="10" s="1"/>
  <c r="J98" i="10"/>
  <c r="R84" i="10"/>
  <c r="S84" i="10" s="1"/>
  <c r="T84" i="10" s="1"/>
  <c r="L82" i="10"/>
  <c r="R82" i="10" s="1"/>
  <c r="J80" i="10"/>
  <c r="L80" i="10" s="1"/>
  <c r="R80" i="10" s="1"/>
  <c r="S80" i="10" s="1"/>
  <c r="T80" i="10" s="1"/>
  <c r="L75" i="10"/>
  <c r="R75" i="10" s="1"/>
  <c r="S75" i="10" s="1"/>
  <c r="T75" i="10" s="1"/>
  <c r="L83" i="10"/>
  <c r="R83" i="10" s="1"/>
  <c r="S83" i="10" s="1"/>
  <c r="T83" i="10" s="1"/>
  <c r="R96" i="10"/>
  <c r="S96" i="10" s="1"/>
  <c r="T96" i="10" s="1"/>
  <c r="R79" i="10"/>
  <c r="S79" i="10" s="1"/>
  <c r="T79" i="10" s="1"/>
  <c r="R76" i="10"/>
  <c r="S76" i="10" s="1"/>
  <c r="T76" i="10" s="1"/>
  <c r="R94" i="10"/>
  <c r="J99" i="10" l="1"/>
  <c r="L98" i="10"/>
  <c r="R98" i="10" s="1"/>
  <c r="L71" i="10"/>
  <c r="R71" i="10" s="1"/>
  <c r="S71" i="10" s="1"/>
  <c r="T71" i="10" s="1"/>
  <c r="J72" i="10"/>
  <c r="L72" i="10" s="1"/>
  <c r="R72" i="10" s="1"/>
  <c r="S72" i="10" s="1"/>
  <c r="T72" i="10" s="1"/>
  <c r="E58" i="10"/>
  <c r="F56" i="10"/>
  <c r="G56" i="10" s="1"/>
  <c r="F29" i="10" l="1"/>
  <c r="J100" i="10"/>
  <c r="L100" i="10" s="1"/>
  <c r="R100" i="10" s="1"/>
  <c r="S100" i="10" s="1"/>
  <c r="T100" i="10" s="1"/>
  <c r="L99" i="10"/>
  <c r="R99" i="10" s="1"/>
  <c r="S99" i="10" s="1"/>
  <c r="T99" i="10" s="1"/>
  <c r="H60" i="10" l="1"/>
  <c r="H59" i="10"/>
  <c r="H62" i="10" s="1"/>
  <c r="F41" i="10"/>
  <c r="F59" i="10"/>
  <c r="G59" i="10"/>
  <c r="F60" i="10"/>
  <c r="F42" i="10"/>
  <c r="P74" i="10" s="1"/>
  <c r="P70" i="10"/>
  <c r="S70" i="10" s="1"/>
  <c r="B11" i="13"/>
  <c r="E11" i="13" s="1"/>
  <c r="C6" i="13"/>
  <c r="F48" i="10"/>
  <c r="F47" i="10"/>
  <c r="P94" i="10" s="1"/>
  <c r="F46" i="10"/>
  <c r="P90" i="10" s="1"/>
  <c r="F49" i="10"/>
  <c r="G49" i="10" s="1"/>
  <c r="F44" i="10"/>
  <c r="P82" i="10" s="1"/>
  <c r="F43" i="10"/>
  <c r="P78" i="10" s="1"/>
  <c r="F31" i="10"/>
  <c r="P98" i="10" l="1"/>
  <c r="P97" i="10"/>
  <c r="M94" i="10"/>
  <c r="N94" i="10"/>
  <c r="N82" i="10"/>
  <c r="M82" i="10"/>
  <c r="M74" i="10"/>
  <c r="N74" i="10"/>
  <c r="N78" i="10"/>
  <c r="M78" i="10"/>
  <c r="N90" i="10"/>
  <c r="M90" i="10"/>
  <c r="S90" i="10" s="1"/>
  <c r="T90" i="10" s="1"/>
  <c r="F32" i="10"/>
  <c r="C4" i="13" s="1"/>
  <c r="B12" i="13"/>
  <c r="E12" i="13" s="1"/>
  <c r="F62" i="10"/>
  <c r="T70" i="10"/>
  <c r="S94" i="10" l="1"/>
  <c r="T94" i="10" s="1"/>
  <c r="N98" i="10"/>
  <c r="M98" i="10" s="1"/>
  <c r="M12" i="13"/>
  <c r="S74" i="10"/>
  <c r="O98" i="10" l="1"/>
  <c r="S98" i="10"/>
  <c r="T98" i="10" s="1"/>
  <c r="D13" i="13"/>
  <c r="G62" i="10"/>
  <c r="H63" i="10" s="1"/>
  <c r="T74" i="10"/>
  <c r="M11" i="13" l="1"/>
  <c r="M13" i="13" s="1"/>
  <c r="F34" i="10" s="1"/>
  <c r="F45" i="10"/>
  <c r="P86" i="10" s="1"/>
  <c r="N86" i="10" l="1"/>
  <c r="N101" i="10" s="1"/>
  <c r="M86" i="10"/>
  <c r="P101" i="10"/>
  <c r="F50" i="10"/>
  <c r="G50" i="10" s="1"/>
  <c r="S82" i="10"/>
  <c r="T82" i="10" s="1"/>
  <c r="S86" i="10" l="1"/>
  <c r="T86" i="10" s="1"/>
  <c r="M101" i="10"/>
  <c r="M102" i="10" s="1"/>
  <c r="N102" i="10"/>
  <c r="F63" i="10"/>
  <c r="S78" i="10" l="1"/>
  <c r="T78" i="10" l="1"/>
  <c r="T101" i="10" s="1"/>
  <c r="F35" i="10" s="1"/>
  <c r="F36" i="10" s="1"/>
  <c r="S101"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Ngan Ha Thi Chung</author>
  </authors>
  <commentList>
    <comment ref="Q65" authorId="0" shapeId="0" xr:uid="{00000000-0006-0000-0000-000001000000}">
      <text>
        <r>
          <rPr>
            <b/>
            <sz val="9"/>
            <color indexed="81"/>
            <rFont val="Tahoma"/>
            <family val="2"/>
          </rPr>
          <t>Ngan Ha Thi Chung:</t>
        </r>
        <r>
          <rPr>
            <sz val="9"/>
            <color indexed="81"/>
            <rFont val="Tahoma"/>
            <family val="2"/>
          </rPr>
          <t xml:space="preserve">
Sửa lại cthuc: 
=IF(D5="Vay";0;IF(D6="Có";9%;8%))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Ngan Ha Thi Chung</author>
  </authors>
  <commentList>
    <comment ref="G15" authorId="0" shapeId="0" xr:uid="{F750A044-7A8A-4100-9E90-D6B38BD51CB8}">
      <text>
        <r>
          <rPr>
            <b/>
            <sz val="9"/>
            <color indexed="81"/>
            <rFont val="Tahoma"/>
            <family val="2"/>
          </rPr>
          <t>Ngan Ha Thi Chung:</t>
        </r>
        <r>
          <rPr>
            <sz val="9"/>
            <color indexed="81"/>
            <rFont val="Tahoma"/>
            <family val="2"/>
          </rPr>
          <t xml:space="preserve">
Mức lãi suất này phải xin phê duyệt của lãnh đạo</t>
        </r>
      </text>
    </comment>
  </commentList>
</comments>
</file>

<file path=xl/sharedStrings.xml><?xml version="1.0" encoding="utf-8"?>
<sst xmlns="http://schemas.openxmlformats.org/spreadsheetml/2006/main" count="196" uniqueCount="170">
  <si>
    <t>I. Thông tin khách hàng:</t>
  </si>
  <si>
    <t>Tên khách hàng:</t>
  </si>
  <si>
    <t>Diện tích theo thông thủy (m2):</t>
  </si>
  <si>
    <t>Thuế VAT</t>
  </si>
  <si>
    <t>Phí bảo trì 2%</t>
  </si>
  <si>
    <t>Đơn giá bán bao gồm VAT + KPBT (thông thủy)</t>
  </si>
  <si>
    <t>Đơn giá thông thủy (chưa VAT)</t>
  </si>
  <si>
    <t>Tổng cộng:</t>
  </si>
  <si>
    <t>Tổng cộng</t>
  </si>
  <si>
    <t>Giá trị khoản vay</t>
  </si>
  <si>
    <t>Số tiền sau chiết khấu</t>
  </si>
  <si>
    <t>TNTH</t>
  </si>
  <si>
    <t>LS</t>
  </si>
  <si>
    <t>Lãi</t>
  </si>
  <si>
    <t>Tổng CP</t>
  </si>
  <si>
    <t>Thời hạn hỗ trợ (tháng)</t>
  </si>
  <si>
    <t>Phí TNTH</t>
  </si>
  <si>
    <t>(Ghi rõ họ tên)</t>
  </si>
  <si>
    <t>TP Thủ tục</t>
  </si>
  <si>
    <t>Mã căn hộ</t>
  </si>
  <si>
    <t>II.Giá bán</t>
  </si>
  <si>
    <t>Đơn giá thông thủy (chưa VAT) sau giảm giá</t>
  </si>
  <si>
    <t>Giá trị căn hộ (gồm VAT)</t>
  </si>
  <si>
    <t>Giảm giá khác (%)</t>
  </si>
  <si>
    <t>CKTTS_Khách vay</t>
  </si>
  <si>
    <t>Hỗ trợ lãi suất_sau HĐMB</t>
  </si>
  <si>
    <t>Chiết khấu thanh toán sớm_khách không vay</t>
  </si>
  <si>
    <t>II.2</t>
  </si>
  <si>
    <t>II.3</t>
  </si>
  <si>
    <t>II.1</t>
  </si>
  <si>
    <t>II.4</t>
  </si>
  <si>
    <t>&gt;&gt; Vào TT CKTTS</t>
  </si>
  <si>
    <t>Vay</t>
  </si>
  <si>
    <t>VCB</t>
  </si>
  <si>
    <t>TPB</t>
  </si>
  <si>
    <t>Ngân hàng vay vốn</t>
  </si>
  <si>
    <t>Không vay</t>
  </si>
  <si>
    <t>'- Đơn giá QSD đất không chịu VAT</t>
  </si>
  <si>
    <t>KHÔNG XÓA</t>
  </si>
  <si>
    <t>BẢNG LÃI SUẤT NGÂN HÀNG ÁP DỤNG CHO KHÁCH MUA CĂN HỘ</t>
  </si>
  <si>
    <t>Nội dung</t>
  </si>
  <si>
    <t>Tỷ lệ TNTH</t>
  </si>
  <si>
    <t>Ngân hàng</t>
  </si>
  <si>
    <t>Ngày giải ngân khoản vay</t>
  </si>
  <si>
    <t>Ngày dừng HTLS</t>
  </si>
  <si>
    <t>IV. Thanh toán (KH tham gia chương trình HTLS)</t>
  </si>
  <si>
    <t>Ngày thanh toán theo tiến độ</t>
  </si>
  <si>
    <t>Số tiền</t>
  </si>
  <si>
    <t>Tỷ lệ vay được hỗ trợ (&lt;=70%)</t>
  </si>
  <si>
    <t>Áp dụng cho</t>
  </si>
  <si>
    <t>Lựa chọn HTLS/Không HTLS</t>
  </si>
  <si>
    <t>Nguyễn Văn A</t>
  </si>
  <si>
    <t>Chiết khấu không HTLS</t>
  </si>
  <si>
    <t>Giá Bán Căn Hộ (chưa bao gồm VAT và KPBT) sau giảm giá</t>
  </si>
  <si>
    <t>Giá Bán Căn Hộ (đã bao gồm VAT)</t>
  </si>
  <si>
    <t>Tổng Giá Bán Căn Hộ (đã bao gồm VAT và KPBT)</t>
  </si>
  <si>
    <t>III. Tiến độ Thanh toán</t>
  </si>
  <si>
    <t>Khách hàng</t>
  </si>
  <si>
    <t>KH cần lưu ý:</t>
  </si>
  <si>
    <t>“Trường hợp có sai sót trong tính toán và số liệu mà Bên Bán hoặc Bên Mua chứng minh được là sai theo các điều khoản, điều kiện của Hợp đồng, các Phụ lục và/hoặc các văn bản, thỏa thuận liên quan mà các Bên đã ký thì Bên kia phải chấp nhận số liệu tính toán điều chỉnh”.</t>
  </si>
  <si>
    <r>
      <rPr>
        <b/>
        <sz val="12"/>
        <rFont val="Times New Roman"/>
        <family val="1"/>
      </rPr>
      <t>Người lập biểu</t>
    </r>
  </si>
  <si>
    <t>Tỷ lệ</t>
  </si>
  <si>
    <t>Số tiền thanh toán</t>
  </si>
  <si>
    <t>Ngày thanh toán</t>
  </si>
  <si>
    <t>THỦ TỤC ĐIỀN</t>
  </si>
  <si>
    <t xml:space="preserve">Thanh toán sớm (không vay)- Chiết khấu TTS </t>
  </si>
  <si>
    <t>LSCK</t>
  </si>
  <si>
    <t>CK vào giá trước VAT</t>
  </si>
  <si>
    <t>Lần thanh toán</t>
  </si>
  <si>
    <t>Ngày thanh toán theo hạn</t>
  </si>
  <si>
    <t>Ngày thanh toán thực tế</t>
  </si>
  <si>
    <t>Số ngày thanh toán sớm</t>
  </si>
  <si>
    <t xml:space="preserve">Số tiền tính TTS </t>
  </si>
  <si>
    <t>VAT</t>
  </si>
  <si>
    <t>KPBT</t>
  </si>
  <si>
    <t>Tổng tiền thanh toán cho CĐT</t>
  </si>
  <si>
    <t>LS CK TTS</t>
  </si>
  <si>
    <t>Tỷ lệ CK</t>
  </si>
  <si>
    <t>Lãi thanh toán sớm</t>
  </si>
  <si>
    <t>Thủ tục chọn trong droplist</t>
  </si>
  <si>
    <t>Không TTS</t>
  </si>
  <si>
    <r>
      <rPr>
        <b/>
        <sz val="12"/>
        <color theme="1"/>
        <rFont val="Times New Roman"/>
        <family val="1"/>
      </rPr>
      <t>Lần 2</t>
    </r>
    <r>
      <rPr>
        <sz val="12"/>
        <color theme="1"/>
        <rFont val="Times New Roman"/>
        <family val="1"/>
      </rPr>
      <t xml:space="preserve">: Trong vòng 30 ngày kể từ ngày ký HĐMB </t>
    </r>
  </si>
  <si>
    <t>Lần 4</t>
  </si>
  <si>
    <t>Lần 5</t>
  </si>
  <si>
    <t>Lần 6</t>
  </si>
  <si>
    <t>Lần 7</t>
  </si>
  <si>
    <r>
      <rPr>
        <b/>
        <sz val="12"/>
        <color theme="1"/>
        <rFont val="Times New Roman"/>
        <family val="1"/>
      </rPr>
      <t>Lần 8</t>
    </r>
    <r>
      <rPr>
        <sz val="12"/>
        <color theme="1"/>
        <rFont val="Times New Roman"/>
        <family val="1"/>
      </rPr>
      <t>: Khi nhận bàn giao CH (gồm cả 2% KPBT và thuế GTGT của 5% giá bán CH)</t>
    </r>
  </si>
  <si>
    <r>
      <rPr>
        <b/>
        <sz val="12"/>
        <color theme="1"/>
        <rFont val="Times New Roman"/>
        <family val="1"/>
      </rPr>
      <t>Lần 9</t>
    </r>
    <r>
      <rPr>
        <sz val="12"/>
        <color theme="1"/>
        <rFont val="Times New Roman"/>
        <family val="1"/>
      </rPr>
      <t>: Theo TB bàn giao GCN của CĐT, dự kiến</t>
    </r>
  </si>
  <si>
    <t>Tham gia chương trình TTS 95% giá bán chưa gồm VAT +100% VAT + KPBT</t>
  </si>
  <si>
    <t>TTS</t>
  </si>
  <si>
    <t>DIAMOND CROWN HẢI PHÒNG</t>
  </si>
  <si>
    <t>&gt;&gt; Thủ tục điền theo phê duyệt riêng cho từng căn</t>
  </si>
  <si>
    <t>Thủ tục điền ngày giải ngân thực tế</t>
  </si>
  <si>
    <t>LS CKTTS</t>
  </si>
  <si>
    <t>Ngày giải ngân</t>
  </si>
  <si>
    <t>Lần tiến độ thanh toán</t>
  </si>
  <si>
    <t>Tiến độ</t>
  </si>
  <si>
    <t>Số ngày TTS</t>
  </si>
  <si>
    <t>Giá trị thanh toán theo tiến độ</t>
  </si>
  <si>
    <t>Tỷ lệ CK</t>
  </si>
  <si>
    <t>Tiền CK</t>
  </si>
  <si>
    <t>Lần 2</t>
  </si>
  <si>
    <t>Lần 3</t>
  </si>
  <si>
    <t>Lần 8</t>
  </si>
  <si>
    <t>Lần 9</t>
  </si>
  <si>
    <t>Giá trị căn hộ (bao gồm VAT)</t>
  </si>
  <si>
    <t>Giá trị căn hộ (chưa bao gồm VAT)</t>
  </si>
  <si>
    <t>Kinh phí bảo trì</t>
  </si>
  <si>
    <t>Vốn tự có tối thiểu</t>
  </si>
  <si>
    <t>Ngân hàng giải ngân tối đa</t>
  </si>
  <si>
    <t>Loại căn:</t>
  </si>
  <si>
    <t>Số căn:</t>
  </si>
  <si>
    <r>
      <rPr>
        <sz val="12"/>
        <color rgb="FFFF0000"/>
        <rFont val="Times New Roman"/>
        <family val="1"/>
      </rPr>
      <t xml:space="preserve">5% GTCH </t>
    </r>
    <r>
      <rPr>
        <sz val="12"/>
        <color theme="1"/>
        <rFont val="Times New Roman"/>
        <family val="1"/>
      </rPr>
      <t>+ KPBT+VAT 5%</t>
    </r>
  </si>
  <si>
    <t xml:space="preserve">Giảm giá do không nhận Viên kim cương 8 Hearts and 8 Arrows 01 carat </t>
  </si>
  <si>
    <t>không nhận quà</t>
  </si>
  <si>
    <t>Viên kim cương 8 Hearts and 8 Arrows 01 carat</t>
  </si>
  <si>
    <r>
      <rPr>
        <b/>
        <sz val="12"/>
        <color theme="1"/>
        <rFont val="Times New Roman"/>
        <family val="1"/>
      </rPr>
      <t>Lần đặt cọc</t>
    </r>
    <r>
      <rPr>
        <sz val="12"/>
        <color theme="1"/>
        <rFont val="Times New Roman"/>
        <family val="1"/>
      </rPr>
      <t>: Ngay khi ký TTĐC</t>
    </r>
  </si>
  <si>
    <r>
      <rPr>
        <b/>
        <sz val="12"/>
        <color theme="1"/>
        <rFont val="Times New Roman"/>
        <family val="1"/>
      </rPr>
      <t>Lần 3:</t>
    </r>
    <r>
      <rPr>
        <sz val="12"/>
        <color theme="1"/>
        <rFont val="Times New Roman"/>
        <family val="1"/>
      </rPr>
      <t xml:space="preserve"> Theo TB bàn giao nhà (gồm cả 2% KPBT và thuế GTGT của 5% giá bán CH)</t>
    </r>
  </si>
  <si>
    <r>
      <rPr>
        <b/>
        <sz val="12"/>
        <color theme="1"/>
        <rFont val="Times New Roman"/>
        <family val="1"/>
      </rPr>
      <t>Lần 4:</t>
    </r>
    <r>
      <rPr>
        <sz val="12"/>
        <color theme="1"/>
        <rFont val="Times New Roman"/>
        <family val="1"/>
      </rPr>
      <t xml:space="preserve"> Theo TB bàn giao GCN của CĐT, dự kiến</t>
    </r>
  </si>
  <si>
    <t>Có</t>
  </si>
  <si>
    <t>Không</t>
  </si>
  <si>
    <t>CK bằng tiền khác</t>
  </si>
  <si>
    <t xml:space="preserve">Áp dụng tất cả các căn </t>
  </si>
  <si>
    <t>Vẫn áp dụng</t>
  </si>
  <si>
    <t>Không áp dụng</t>
  </si>
  <si>
    <t xml:space="preserve">Tỷ lệ </t>
  </si>
  <si>
    <t>Ngay khi ký TTĐC</t>
  </si>
  <si>
    <r>
      <t>Lần 2</t>
    </r>
    <r>
      <rPr>
        <sz val="12"/>
        <color rgb="FF000000"/>
        <rFont val="Times New Roman"/>
        <family val="1"/>
      </rPr>
      <t xml:space="preserve">: Trong vòng 30 ngày kể từ ngày ký HĐMB </t>
    </r>
  </si>
  <si>
    <r>
      <t>Lần 3</t>
    </r>
    <r>
      <rPr>
        <sz val="12"/>
        <color rgb="FF000000"/>
        <rFont val="Times New Roman"/>
        <family val="1"/>
      </rPr>
      <t xml:space="preserve">: Trong vòng 60 ngày kể từ ngày ký HĐMB </t>
    </r>
  </si>
  <si>
    <r>
      <t xml:space="preserve">Lần 4: </t>
    </r>
    <r>
      <rPr>
        <sz val="12"/>
        <color rgb="FF000000"/>
        <rFont val="Times New Roman"/>
        <family val="1"/>
      </rPr>
      <t xml:space="preserve">Trong vòng 90 ngày kể từ ngày ký HĐMB </t>
    </r>
  </si>
  <si>
    <t>Lần 5:</t>
  </si>
  <si>
    <t>Lần 6:</t>
  </si>
  <si>
    <t>Lần 7:</t>
  </si>
  <si>
    <r>
      <t xml:space="preserve">Lần 8: </t>
    </r>
    <r>
      <rPr>
        <sz val="12"/>
        <color rgb="FF000000"/>
        <rFont val="Times New Roman"/>
        <family val="1"/>
      </rPr>
      <t>Theo TB bàn giao nhà (gồm cả 2% KPBT và thuế GTGT của 5% giá bán CH)</t>
    </r>
  </si>
  <si>
    <r>
      <t xml:space="preserve">Lần 9: </t>
    </r>
    <r>
      <rPr>
        <sz val="12"/>
        <color rgb="FF000000"/>
        <rFont val="Times New Roman"/>
        <family val="1"/>
      </rPr>
      <t>Theo TB bàn giao GCN của CĐT, dự kiến.</t>
    </r>
  </si>
  <si>
    <t xml:space="preserve">Thời gian : 18 tháng kể từ ngày giải ngân đầu tiên </t>
  </si>
  <si>
    <t>Vẫn áp dụng và giữ nguyên so với các CSBH đã ban hành</t>
  </si>
  <si>
    <t>1. Miễn phí dịch vụ 2 năm</t>
  </si>
  <si>
    <t>CSBH ban hành 11/07/2022</t>
  </si>
  <si>
    <t>CSBH ban hành 15/09/2022</t>
  </si>
  <si>
    <t>2. Chương trình ưu đãi cho Khách hàng</t>
  </si>
  <si>
    <t>3. Chương trình quà tặng Kim Cương</t>
  </si>
  <si>
    <t>Tặng 01 Viên kim cương 8 Hearts &amp; 8 Arrows 1 carat trị giá 250.000.000 đồng cho các KH mua căn DL, PH, SV</t>
  </si>
  <si>
    <t>Tặng 01 thẻ Doji Elite Club hạng Diamond</t>
  </si>
  <si>
    <r>
      <rPr>
        <b/>
        <sz val="12"/>
        <color rgb="FF000000"/>
        <rFont val="Times New Roman"/>
        <family val="1"/>
      </rPr>
      <t>Ưu tiên chỗ đỗ xe ô tô</t>
    </r>
    <r>
      <rPr>
        <sz val="12"/>
        <color rgb="FF000000"/>
        <rFont val="Times New Roman"/>
        <family val="1"/>
      </rPr>
      <t>: Cam kết mỗi KH mua sản phẩm tại Dự án Diamond Crown Hai Phong có 01 chỗ đỗ ô tô tại Dư án</t>
    </r>
  </si>
  <si>
    <r>
      <rPr>
        <b/>
        <sz val="12"/>
        <color rgb="FF000000"/>
        <rFont val="Times New Roman"/>
        <family val="1"/>
      </rPr>
      <t>Thang máy đặc quyền</t>
    </r>
    <r>
      <rPr>
        <sz val="12"/>
        <color rgb="FF000000"/>
        <rFont val="Times New Roman"/>
        <family val="1"/>
      </rPr>
      <t>: Các KH mua sản phẩm sẽ được sử dụng 01 thang máy riêng dành đặc quyền mới nhiều tính năng đặc biệt</t>
    </r>
  </si>
  <si>
    <r>
      <rPr>
        <b/>
        <sz val="12"/>
        <color rgb="FF000000"/>
        <rFont val="Times New Roman"/>
        <family val="1"/>
      </rPr>
      <t>Tặng 01 thẻ VIP của TPBank Signature</t>
    </r>
    <r>
      <rPr>
        <sz val="12"/>
        <color rgb="FF000000"/>
        <rFont val="Times New Roman"/>
        <family val="1"/>
      </rPr>
      <t>: cho các KH với đặc quyền được vào Phòng chờ thương gia của 1600 sân bay trên toàn thế giới</t>
    </r>
  </si>
  <si>
    <t>200 trđ</t>
  </si>
  <si>
    <t>Giá trị HTLS: lên tới 70% giá bán Căn hộ bao gồm VAT</t>
  </si>
  <si>
    <t>KH không vay được giảm 4,5% giá trị trước VAT</t>
  </si>
  <si>
    <t xml:space="preserve">Giữ nguyên so với các CSBH đã ban hành áp dụng cho căn hộ </t>
  </si>
  <si>
    <r>
      <rPr>
        <b/>
        <sz val="12"/>
        <rFont val="Times New Roman"/>
        <family val="1"/>
      </rPr>
      <t>Lần 1</t>
    </r>
    <r>
      <rPr>
        <sz val="12"/>
        <rFont val="Times New Roman"/>
        <family val="1"/>
      </rPr>
      <t>: Ngay khi ký HĐMB (Trong vòng 20 ngày kể từ ngày ký TTĐC)</t>
    </r>
  </si>
  <si>
    <r>
      <rPr>
        <b/>
        <sz val="12"/>
        <color theme="1"/>
        <rFont val="Times New Roman"/>
        <family val="1"/>
      </rPr>
      <t>Lần 1:</t>
    </r>
    <r>
      <rPr>
        <sz val="12"/>
        <color theme="1"/>
        <rFont val="Times New Roman"/>
        <family val="1"/>
      </rPr>
      <t xml:space="preserve"> Ngay khi ký HĐMB (Trong vòng 20 ngày kể từ ngày ký TTĐC)</t>
    </r>
  </si>
  <si>
    <t>4. Chương trình quà tặng Đặc biệt</t>
  </si>
  <si>
    <t xml:space="preserve">5. Tiến độ thanh toán </t>
  </si>
  <si>
    <t>6. Chính sách hỗ trợ cho KH vay vốn ngân hàng</t>
  </si>
  <si>
    <t>7. Chính sách hỗ trợ cho KH không vay vốn ngân hàng</t>
  </si>
  <si>
    <t xml:space="preserve">8. Lãi suất trả trước và các khoản thanh toán trước hạn </t>
  </si>
  <si>
    <t>Các KH mua căn PH, SV sẽ được tặng 100 tr/căn – quà tặng trừ trực tiếp vào giá bán (chưa VAT) – Chương trình chỉ áp dụng cho KH có phê duyệt được tặng của WeLand.</t>
  </si>
  <si>
    <t>Chương trình quà tặng thiết bị Hi-end</t>
  </si>
  <si>
    <t>CK được phê duyệt Chương trình quà tặng thiết bị Hi-end</t>
  </si>
  <si>
    <t>CSBH  10/11/2022</t>
  </si>
  <si>
    <r>
      <rPr>
        <b/>
        <sz val="12"/>
        <color theme="1"/>
        <rFont val="Times New Roman"/>
        <family val="1"/>
      </rPr>
      <t>Lần 3</t>
    </r>
    <r>
      <rPr>
        <sz val="12"/>
        <color theme="1"/>
        <rFont val="Times New Roman"/>
        <family val="1"/>
      </rPr>
      <t>: Trong vòng 90 ngày kể từ ngày thanh toán lần 2</t>
    </r>
  </si>
  <si>
    <r>
      <rPr>
        <b/>
        <sz val="12"/>
        <color theme="1"/>
        <rFont val="Times New Roman"/>
        <family val="1"/>
      </rPr>
      <t>Lần 4</t>
    </r>
    <r>
      <rPr>
        <sz val="12"/>
        <color theme="1"/>
        <rFont val="Times New Roman"/>
        <family val="1"/>
      </rPr>
      <t>: Trong vòng 90 ngày kể từ ngày thanh toán lần 3</t>
    </r>
  </si>
  <si>
    <r>
      <rPr>
        <b/>
        <sz val="12"/>
        <color theme="1"/>
        <rFont val="Times New Roman"/>
        <family val="1"/>
      </rPr>
      <t>Lần 5</t>
    </r>
    <r>
      <rPr>
        <sz val="12"/>
        <color theme="1"/>
        <rFont val="Times New Roman"/>
        <family val="1"/>
      </rPr>
      <t>: Trong vòng 90 ngày kể từ ngày thanh toán lần 4</t>
    </r>
  </si>
  <si>
    <r>
      <rPr>
        <b/>
        <sz val="12"/>
        <color theme="1"/>
        <rFont val="Times New Roman"/>
        <family val="1"/>
      </rPr>
      <t>Lần 6</t>
    </r>
    <r>
      <rPr>
        <sz val="12"/>
        <color theme="1"/>
        <rFont val="Times New Roman"/>
        <family val="1"/>
      </rPr>
      <t>: Trong vòng 90 ngày kể từ ngày thanh toán lần 5</t>
    </r>
  </si>
  <si>
    <r>
      <rPr>
        <b/>
        <sz val="12"/>
        <color theme="1"/>
        <rFont val="Times New Roman"/>
        <family val="1"/>
      </rPr>
      <t>Lần 7</t>
    </r>
    <r>
      <rPr>
        <sz val="12"/>
        <color theme="1"/>
        <rFont val="Times New Roman"/>
        <family val="1"/>
      </rPr>
      <t>: Trong vòng 90 ngày kể từ ngày thanh toán lần 6</t>
    </r>
  </si>
  <si>
    <t>Không HTLS</t>
  </si>
  <si>
    <t>PHIẾU TÍNH GIÁ TẠM TÍNH</t>
  </si>
  <si>
    <t>SV-08A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</si>
</sst>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8">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quot;$&quot;* #,##0_-;\-&quot;$&quot;* #,##0_-;_-&quot;$&quot;* &quot;-&quot;_-;_-@_-"/>
    <numFmt numFmtId="167" formatCode="_-&quot;$&quot;* #,##0.00_-;\-&quot;$&quot;* #,##0.00_-;_-&quot;$&quot;* &quot;-&quot;??_-;_-@_-"/>
    <numFmt numFmtId="168" formatCode="_-* #,##0\ _₫_-;\-* #,##0\ _₫_-;_-* &quot;-&quot;\ _₫_-;_-@_-"/>
    <numFmt numFmtId="169" formatCode="_-* #,##0.00\ _₫_-;\-* #,##0.00\ _₫_-;_-* &quot;-&quot;??\ _₫_-;_-@_-"/>
    <numFmt numFmtId="170" formatCode="_-&quot;£&quot;* #,##0_-;\-&quot;£&quot;* #,##0_-;_-&quot;£&quot;* &quot;-&quot;_-;_-@_-"/>
    <numFmt numFmtId="171" formatCode="[$-1010000]d/m/yy;@"/>
    <numFmt numFmtId="172" formatCode="_-* #,##0_-;\-* #,##0_-;_-* &quot;-&quot;??_-;_-@_-"/>
    <numFmt numFmtId="173" formatCode="_(* #,##0_);_(* \(#,##0\);_(* &quot;-&quot;??_);_(@_)"/>
    <numFmt numFmtId="174" formatCode="&quot;$&quot;#,##0_);&quot;$&quot;* \(#,##0\)"/>
    <numFmt numFmtId="175" formatCode="&quot;£&quot;#,##0_);\(&quot;£&quot;#,##0\)"/>
    <numFmt numFmtId="176" formatCode="_-* #,##0.00\ _D_M_-;\-* #,##0.00\ _D_M_-;_-* &quot;-&quot;??\ _D_M_-;_-@_-"/>
    <numFmt numFmtId="177" formatCode="&quot;$&quot;* #,##0.0_);[Red]&quot;$&quot;* \(#,##0.0\)"/>
    <numFmt numFmtId="178" formatCode="#,##0.000000000_);\(#,##0.000000000\)"/>
    <numFmt numFmtId="179" formatCode="&quot;$&quot;* #,##0.000\ ;&quot;$&quot;* \(#,##0.000\)"/>
    <numFmt numFmtId="180" formatCode="_(* #,##0.0_);_(* \(#,##0.0\);_(* &quot;0.0&quot;_);_(@_)"/>
    <numFmt numFmtId="181" formatCode="#,##0.00000000000_);\(#,##0.00000000000\)"/>
    <numFmt numFmtId="182" formatCode="0.0\ %;\(0.0\)%"/>
    <numFmt numFmtId="183" formatCode="_(&quot;$&quot;* #,##0.0_);_(&quot;$&quot;* \(#,##0.0\);_(&quot;$&quot;* &quot;0.0&quot;_);_(@_)"/>
    <numFmt numFmtId="184" formatCode="00.000"/>
    <numFmt numFmtId="185" formatCode="&quot;?&quot;#,##0;&quot;?&quot;\-#,##0"/>
    <numFmt numFmtId="186" formatCode="&quot;$&quot;#,##0.0000000000_);[Red]\(&quot;$&quot;#,##0.0000000000\)"/>
    <numFmt numFmtId="187" formatCode="_(&quot;$&quot;* #,##0.000_);_(&quot;$&quot;* \(#,##0.000\);_(&quot;$&quot;* &quot;-&quot;??_);_(@_)"/>
    <numFmt numFmtId="188" formatCode="_-* #,##0\ _F_-;\-* #,##0\ _F_-;_-* &quot;-&quot;\ _F_-;_-@_-"/>
    <numFmt numFmtId="189" formatCode="_ &quot;\&quot;* #,##0_ ;_ &quot;\&quot;* \-#,##0_ ;_ &quot;\&quot;* &quot;-&quot;_ ;_ @_ "/>
    <numFmt numFmtId="190" formatCode="#,##0.000_);[Red]\(#,##0.000\)"/>
    <numFmt numFmtId="191" formatCode="0.00%;\(0.00%\);&quot;-&quot;"/>
    <numFmt numFmtId="192" formatCode="&quot;¥&quot;#,##0_);\(&quot;¥&quot;#,##0\)"/>
    <numFmt numFmtId="193" formatCode="0.0_)"/>
    <numFmt numFmtId="194" formatCode="_(&quot;¥&quot;* #,##0_);_(&quot;¥&quot;* \(#,##0\);_(&quot;¥&quot;* &quot;-&quot;_);_(@_)"/>
    <numFmt numFmtId="195" formatCode="#,##0.000_);\(#,##0.000\)"/>
    <numFmt numFmtId="196" formatCode="#,##0.0_);[Red]\(#,##0.0\)"/>
    <numFmt numFmtId="197" formatCode="_(* #,##0.000_);_(* \(#,##0.000\);_(* &quot;-&quot;_);_(@_)"/>
    <numFmt numFmtId="198" formatCode="#,##0_);[Red]\ \(#,##0\)"/>
    <numFmt numFmtId="199" formatCode="#,##0\ "/>
    <numFmt numFmtId="200" formatCode="_(* #,##0.0_);_(* \(#,##0.0\);_(* #,##0_);_(@_)"/>
    <numFmt numFmtId="201" formatCode="_ &quot;\&quot;* #,##0.00_ ;_ &quot;\&quot;* \-#,##0.00_ ;_ &quot;\&quot;* &quot;-&quot;??_ ;_ @_ "/>
    <numFmt numFmtId="202" formatCode="_ * #,##0_ ;_ * \-#,##0_ ;_ * &quot;-&quot;_ ;_ @_ "/>
    <numFmt numFmtId="203" formatCode="_ * #,##0.00_ ;_ * \-#,##0.00_ ;_ * &quot;-&quot;??_ ;_ @_ "/>
    <numFmt numFmtId="204" formatCode="#,##0.0_);\(#,##0.0\)"/>
    <numFmt numFmtId="205" formatCode="&quot;Bs.&quot;* #,##0.0_);&quot;Bs.&quot;* \(#,##0.0\)"/>
    <numFmt numFmtId="206" formatCode="0.000"/>
    <numFmt numFmtId="207" formatCode="###0.00_);[Red]\(###0.00\)"/>
    <numFmt numFmtId="208" formatCode="&quot;$&quot;* #,##0_);&quot;$&quot;* \(#,##0\)"/>
    <numFmt numFmtId="209" formatCode="d/mm/yyyy;@"/>
    <numFmt numFmtId="210" formatCode="&quot;C&quot;#,##0.00_);\(&quot;C&quot;#,##0.00\)"/>
    <numFmt numFmtId="211" formatCode="\$#,##0.00;[Red]\-\$#,##0.00"/>
    <numFmt numFmtId="212" formatCode="0.0000%"/>
    <numFmt numFmtId="213" formatCode="\$#,##0\ ;\(\$#,##0\)"/>
    <numFmt numFmtId="214" formatCode="&quot;C&quot;#,##0_);\(&quot;C&quot;#,##0\)"/>
    <numFmt numFmtId="215" formatCode="#,##0.0_);\(#,##0.0\);&quot;-&quot;__"/>
    <numFmt numFmtId="216" formatCode="&quot;$&quot;#,##0.0_);\(&quot;$&quot;#,##0.0\)"/>
    <numFmt numFmtId="217" formatCode="&quot;C&quot;#,##0_);[Red]\(&quot;C&quot;#,##0\)"/>
    <numFmt numFmtId="218" formatCode="_(&quot;$&quot;* #,##0.0_);_(&quot;$&quot;* \(#,##0.0\);_(&quot;$&quot;* &quot;-&quot;??_);_(@_)"/>
    <numFmt numFmtId="219" formatCode="0.000_)"/>
    <numFmt numFmtId="220" formatCode="#,##0.00000;[Red]\-#,##0.00000"/>
    <numFmt numFmtId="221" formatCode="&quot;¥&quot;#,###.00"/>
    <numFmt numFmtId="222" formatCode="&quot;£&quot;#,##0.0_);\(&quot;£&quot;#,##0.0\)"/>
    <numFmt numFmtId="223" formatCode="_(&quot;£&quot;* #,##0.0_);_(&quot;£&quot;* \(#,##0.0\);_(&quot;£&quot;* &quot;-&quot;??_);_(@_)"/>
    <numFmt numFmtId="224" formatCode="#,##0\ &quot;$&quot;_);[Red]\(#,##0\ &quot;$&quot;\)"/>
    <numFmt numFmtId="225" formatCode="&quot;$&quot;###,0&quot;.&quot;00_);[Red]\(&quot;$&quot;###,0&quot;.&quot;00\)"/>
    <numFmt numFmtId="226" formatCode="&quot;VND&quot;#,##0_);[Red]\(&quot;VND&quot;#,##0\)"/>
    <numFmt numFmtId="227" formatCode="_(* #,##0.0_);_(* \(#,##0.0\);_(* &quot;-&quot;_);_(@_)"/>
    <numFmt numFmtId="228" formatCode="#,##0.0_)&quot;Pts.&quot;;\(#,##0.0\)&quot;Pts.&quot;"/>
    <numFmt numFmtId="229" formatCode="#,##0.0_)_P_t_s_.;\(#,##0.0\)_P_t_s_."/>
    <numFmt numFmtId="230" formatCode="###0;[Red]\-###0"/>
    <numFmt numFmtId="231" formatCode="_(* #,##0_);_(* \(#,##0\);_(* &quot;0&quot;_);_(@_)"/>
    <numFmt numFmtId="232" formatCode="#,##0.0_)_%;\(#,##0.0\)_%"/>
    <numFmt numFmtId="233" formatCode="#,##0.0_)&quot;%&quot;;\(#,##0.0\)&quot;%&quot;"/>
    <numFmt numFmtId="234" formatCode="0.0%;\(0.0%\)"/>
    <numFmt numFmtId="235" formatCode="#,##0.00\ &quot;F&quot;;[Red]\-#,##0.00\ &quot;F&quot;"/>
    <numFmt numFmtId="236" formatCode="#,##0.000000;[Red]\-#,##0.000000"/>
    <numFmt numFmtId="237" formatCode="_-* #,##0\ &quot;F&quot;_-;\-* #,##0\ &quot;F&quot;_-;_-* &quot;-&quot;\ &quot;F&quot;_-;_-@_-"/>
    <numFmt numFmtId="238" formatCode=";;*__)"/>
    <numFmt numFmtId="239" formatCode="#,##0\ &quot;F&quot;;[Red]\-#,##0\ &quot;F&quot;"/>
    <numFmt numFmtId="240" formatCode="#,##0.00\ &quot;F&quot;;\-#,##0.00\ &quot;F&quot;"/>
    <numFmt numFmtId="241" formatCode="_(&quot;¥&quot;* #,##0.0_);_(&quot;¥&quot;* \(#,##0.0\);_(&quot;¥&quot;* &quot;-&quot;??_);_(@_)"/>
    <numFmt numFmtId="242" formatCode="&quot;\&quot;#,##0;[Red]&quot;\&quot;&quot;\&quot;\-#,##0"/>
    <numFmt numFmtId="243" formatCode="&quot;\&quot;#,##0.00;[Red]&quot;\&quot;&quot;\&quot;&quot;\&quot;&quot;\&quot;&quot;\&quot;&quot;\&quot;\-#,##0.00"/>
    <numFmt numFmtId="244" formatCode="&quot;\&quot;#,##0.00;[Red]&quot;\&quot;\-#,##0.00"/>
    <numFmt numFmtId="245" formatCode="&quot;\&quot;#,##0;[Red]&quot;\&quot;\-#,##0"/>
    <numFmt numFmtId="246" formatCode="&quot;$&quot;#,##0.00;[Red]&quot;$&quot;\-#,##0.00"/>
    <numFmt numFmtId="247" formatCode="0.0"/>
    <numFmt numFmtId="248" formatCode="0_ ;\-0\ "/>
    <numFmt numFmtId="249" formatCode="_-* #,##0.0_-;\-* #,##0.0_-;_-* &quot;-&quot;??_-;_-@_-"/>
    <numFmt numFmtId="250" formatCode="[$-1010000]d/m/yyyy;@"/>
    <numFmt numFmtId="251" formatCode="_(* #,##0_);_(* \(#,##0\);_(* &quot;-&quot;?_);_(@_)"/>
    <numFmt numFmtId="252" formatCode="0.0%"/>
    <numFmt numFmtId="253" formatCode="_-* #,##0.000_-;\-* #,##0.000_-;_-* &quot;-&quot;_-;_-@_-"/>
    <numFmt numFmtId="254" formatCode="_-* #,##0.0\ _₫_-;\-* #,##0.0\ _₫_-;_-* &quot;-&quot;?\ _₫_-;_-@_-"/>
  </numFmts>
  <fonts count="151">
    <font>
      <sz val="11"/>
      <color theme="1"/>
      <name val="Calibri"/>
      <family val="2"/>
      <scheme val="minor"/>
    </font>
    <font>
      <sz val="12"/>
      <name val="新細明體"/>
      <charset val="136"/>
    </font>
    <font>
      <sz val="10"/>
      <name val="Courier"/>
      <family val="3"/>
    </font>
    <font>
      <sz val="10"/>
      <name val="Times New Roman"/>
      <family val="1"/>
    </font>
    <font>
      <b/>
      <sz val="8.5"/>
      <name val="LinePrinter"/>
      <family val="2"/>
    </font>
    <font>
      <sz val="8"/>
      <name val="Arial"/>
      <family val="2"/>
    </font>
    <font>
      <sz val="10"/>
      <name val="Arial"/>
      <family val="2"/>
    </font>
    <font>
      <sz val="9"/>
      <name val="Times New Roman"/>
      <family val="1"/>
    </font>
    <font>
      <sz val="11"/>
      <name val="??"/>
      <family val="3"/>
    </font>
    <font>
      <sz val="10"/>
      <name val="?? ??"/>
      <family val="1"/>
      <charset val="136"/>
    </font>
    <font>
      <sz val="14"/>
      <name val="??"/>
      <family val="3"/>
    </font>
    <font>
      <sz val="12"/>
      <name val="????"/>
      <family val="1"/>
      <charset val="136"/>
    </font>
    <font>
      <sz val="12"/>
      <name val="Courier"/>
      <family val="3"/>
    </font>
    <font>
      <sz val="12"/>
      <name val="Times New Roman"/>
      <family val="1"/>
    </font>
    <font>
      <sz val="8"/>
      <name val="MS Sans Serif"/>
      <family val="2"/>
    </font>
    <font>
      <sz val="11"/>
      <name val="?? ??"/>
      <family val="1"/>
      <charset val="136"/>
    </font>
    <font>
      <sz val="10"/>
      <name val="MS Sans Serif"/>
      <family val="2"/>
    </font>
    <font>
      <sz val="9"/>
      <name val="MS Sans Serif"/>
      <family val="2"/>
    </font>
    <font>
      <sz val="12"/>
      <name val="|??¢¥¢¬¨Ï"/>
      <family val="1"/>
      <charset val="129"/>
    </font>
    <font>
      <sz val="11"/>
      <name val=" "/>
      <family val="1"/>
      <charset val="136"/>
    </font>
    <font>
      <sz val="12"/>
      <name val=".VnTime"/>
      <family val="2"/>
    </font>
    <font>
      <sz val="10"/>
      <name val=".VnTime"/>
      <family val="2"/>
    </font>
    <font>
      <sz val="12"/>
      <name val="???"/>
    </font>
    <font>
      <i/>
      <sz val="12"/>
      <color indexed="8"/>
      <name val=".VnBook-AntiquaH"/>
      <family val="2"/>
    </font>
    <font>
      <b/>
      <sz val="12"/>
      <color indexed="8"/>
      <name val=".VnBook-Antiqua"/>
      <family val="2"/>
    </font>
    <font>
      <sz val="12"/>
      <name val="·s²Ó©úÅé"/>
      <charset val="136"/>
    </font>
    <font>
      <i/>
      <sz val="12"/>
      <color indexed="8"/>
      <name val=".VnBook-Antiqua"/>
      <family val="2"/>
    </font>
    <font>
      <sz val="12"/>
      <name val="Helv"/>
    </font>
    <font>
      <b/>
      <sz val="12"/>
      <name val="MS Sans Serif"/>
      <family val="2"/>
    </font>
    <font>
      <sz val="12"/>
      <name val="±¼¸²Ã¼"/>
      <family val="3"/>
      <charset val="129"/>
    </font>
    <font>
      <sz val="12"/>
      <name val="¹UAAA¼"/>
      <family val="3"/>
      <charset val="129"/>
    </font>
    <font>
      <sz val="11"/>
      <name val="±¼¸²Ã¼"/>
      <family val="3"/>
      <charset val="129"/>
    </font>
    <font>
      <sz val="8"/>
      <name val="Times New Roman"/>
      <family val="1"/>
    </font>
    <font>
      <sz val="11"/>
      <name val="Arial"/>
      <family val="2"/>
    </font>
    <font>
      <sz val="7"/>
      <color indexed="12"/>
      <name val="MS Sans Serif"/>
      <family val="2"/>
    </font>
    <font>
      <sz val="12"/>
      <name val="µ¸¿òÃ¼"/>
      <family val="3"/>
      <charset val="129"/>
    </font>
    <font>
      <sz val="10"/>
      <name val="±¼¸²A¼"/>
      <family val="3"/>
      <charset val="129"/>
    </font>
    <font>
      <b/>
      <sz val="10"/>
      <name val="Helv"/>
    </font>
    <font>
      <sz val="10"/>
      <name val=".VnArial"/>
      <family val="2"/>
    </font>
    <font>
      <sz val="8"/>
      <color indexed="12"/>
      <name val="MS Sans Serif"/>
      <family val="2"/>
    </font>
    <font>
      <sz val="10"/>
      <color indexed="8"/>
      <name val="VNI-Times"/>
      <family val="2"/>
    </font>
    <font>
      <sz val="11"/>
      <color indexed="8"/>
      <name val="Calibri"/>
      <family val="2"/>
    </font>
    <font>
      <sz val="10"/>
      <color indexed="8"/>
      <name val="Arial"/>
      <family val="2"/>
    </font>
    <font>
      <sz val="10"/>
      <name val="Arial CE"/>
      <charset val="238"/>
    </font>
    <font>
      <sz val="11"/>
      <name val="‚l‚r –¾’©"/>
      <family val="3"/>
      <charset val="136"/>
    </font>
    <font>
      <b/>
      <sz val="12"/>
      <name val="Helv"/>
    </font>
    <font>
      <b/>
      <sz val="12"/>
      <name val="Arial"/>
      <family val="2"/>
    </font>
    <font>
      <b/>
      <sz val="18"/>
      <name val="Arial"/>
      <family val="2"/>
    </font>
    <font>
      <b/>
      <sz val="10"/>
      <name val=".VnTime"/>
      <family val="2"/>
    </font>
    <font>
      <b/>
      <sz val="14"/>
      <name val=".VnTimeH"/>
      <family val="2"/>
    </font>
    <font>
      <b/>
      <sz val="11"/>
      <name val="Helv"/>
    </font>
    <font>
      <sz val="12"/>
      <name val="Arial"/>
      <family val="2"/>
    </font>
    <font>
      <sz val="7"/>
      <name val="Small Fonts"/>
      <family val="2"/>
    </font>
    <font>
      <sz val="10"/>
      <name val="VNtimes new roman"/>
    </font>
    <font>
      <sz val="10"/>
      <name val="Microsoft Sans Serif"/>
      <family val="2"/>
    </font>
    <font>
      <sz val="11"/>
      <name val="‚l‚r –¾’©"/>
      <charset val="128"/>
    </font>
    <font>
      <b/>
      <sz val="10"/>
      <name val="MS Sans Serif"/>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3"/>
      <name val=".VnTime"/>
      <family val="2"/>
    </font>
    <font>
      <b/>
      <sz val="8"/>
      <name val="VN Helvetica"/>
    </font>
    <font>
      <b/>
      <sz val="12"/>
      <name val=".VnTime"/>
      <family val="2"/>
    </font>
    <font>
      <b/>
      <sz val="10"/>
      <name val="VN AvantGBook"/>
    </font>
    <font>
      <b/>
      <sz val="16"/>
      <name val=".VnTime"/>
      <family val="2"/>
    </font>
    <font>
      <sz val="9"/>
      <name val=".VnTime"/>
      <family val="2"/>
    </font>
    <font>
      <b/>
      <sz val="10"/>
      <name val="Arial"/>
      <family val="2"/>
    </font>
    <font>
      <sz val="14"/>
      <name val=".VnArial"/>
      <family val="2"/>
    </font>
    <font>
      <sz val="10"/>
      <name val=" "/>
      <family val="1"/>
      <charset val="136"/>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1"/>
      <color theme="1"/>
      <name val="Calibri"/>
      <family val="2"/>
      <scheme val="minor"/>
    </font>
    <font>
      <sz val="11"/>
      <color theme="1"/>
      <name val="Times New Roman"/>
      <family val="2"/>
    </font>
    <font>
      <sz val="10"/>
      <color theme="1"/>
      <name val="VNI-Times"/>
      <family val="2"/>
    </font>
    <font>
      <sz val="11"/>
      <color theme="0"/>
      <name val="Calibri"/>
      <family val="2"/>
      <scheme val="minor"/>
    </font>
    <font>
      <sz val="10"/>
      <color theme="0"/>
      <name val="VNI-Times"/>
      <family val="2"/>
    </font>
    <font>
      <sz val="11"/>
      <color rgb="FF9C0006"/>
      <name val="Calibri"/>
      <family val="2"/>
      <scheme val="minor"/>
    </font>
    <font>
      <sz val="10"/>
      <color rgb="FF9C0006"/>
      <name val="VNI-Times"/>
      <family val="2"/>
    </font>
    <font>
      <b/>
      <sz val="11"/>
      <color rgb="FFFA7D00"/>
      <name val="Calibri"/>
      <family val="2"/>
      <scheme val="minor"/>
    </font>
    <font>
      <b/>
      <sz val="10"/>
      <color rgb="FFFA7D00"/>
      <name val="VNI-Times"/>
      <family val="2"/>
    </font>
    <font>
      <b/>
      <sz val="11"/>
      <color theme="0"/>
      <name val="Calibri"/>
      <family val="2"/>
      <scheme val="minor"/>
    </font>
    <font>
      <b/>
      <sz val="10"/>
      <color theme="0"/>
      <name val="VNI-Times"/>
      <family val="2"/>
    </font>
    <font>
      <i/>
      <sz val="11"/>
      <color rgb="FF7F7F7F"/>
      <name val="Calibri"/>
      <family val="2"/>
      <scheme val="minor"/>
    </font>
    <font>
      <i/>
      <sz val="10"/>
      <color rgb="FF7F7F7F"/>
      <name val="VNI-Times"/>
      <family val="2"/>
    </font>
    <font>
      <sz val="11"/>
      <color rgb="FF006100"/>
      <name val="Calibri"/>
      <family val="2"/>
      <scheme val="minor"/>
    </font>
    <font>
      <sz val="10"/>
      <color rgb="FF006100"/>
      <name val="VNI-Times"/>
      <family val="2"/>
    </font>
    <font>
      <b/>
      <sz val="15"/>
      <color theme="3"/>
      <name val="Calibri"/>
      <family val="2"/>
      <scheme val="minor"/>
    </font>
    <font>
      <b/>
      <sz val="15"/>
      <color theme="3"/>
      <name val="VNI-Times"/>
      <family val="2"/>
    </font>
    <font>
      <b/>
      <sz val="13"/>
      <color theme="3"/>
      <name val="Calibri"/>
      <family val="2"/>
      <scheme val="minor"/>
    </font>
    <font>
      <b/>
      <sz val="13"/>
      <color theme="3"/>
      <name val="VNI-Times"/>
      <family val="2"/>
    </font>
    <font>
      <b/>
      <sz val="11"/>
      <color theme="3"/>
      <name val="Calibri"/>
      <family val="2"/>
      <scheme val="minor"/>
    </font>
    <font>
      <b/>
      <sz val="11"/>
      <color theme="3"/>
      <name val="VNI-Times"/>
      <family val="2"/>
    </font>
    <font>
      <sz val="11"/>
      <color rgb="FF3F3F76"/>
      <name val="Calibri"/>
      <family val="2"/>
      <scheme val="minor"/>
    </font>
    <font>
      <sz val="10"/>
      <color rgb="FF3F3F76"/>
      <name val="VNI-Times"/>
      <family val="2"/>
    </font>
    <font>
      <sz val="11"/>
      <color rgb="FFFA7D00"/>
      <name val="Calibri"/>
      <family val="2"/>
      <scheme val="minor"/>
    </font>
    <font>
      <sz val="10"/>
      <color rgb="FFFA7D00"/>
      <name val="VNI-Times"/>
      <family val="2"/>
    </font>
    <font>
      <sz val="11"/>
      <color rgb="FF9C6500"/>
      <name val="Calibri"/>
      <family val="2"/>
      <scheme val="minor"/>
    </font>
    <font>
      <sz val="10"/>
      <color rgb="FF9C6500"/>
      <name val="VNI-Times"/>
      <family val="2"/>
    </font>
    <font>
      <sz val="11"/>
      <color theme="1"/>
      <name val="Calibri"/>
      <family val="2"/>
      <charset val="163"/>
      <scheme val="minor"/>
    </font>
    <font>
      <b/>
      <sz val="11"/>
      <color rgb="FF3F3F3F"/>
      <name val="Calibri"/>
      <family val="2"/>
      <scheme val="minor"/>
    </font>
    <font>
      <b/>
      <sz val="10"/>
      <color rgb="FF3F3F3F"/>
      <name val="VNI-Times"/>
      <family val="2"/>
    </font>
    <font>
      <b/>
      <sz val="11"/>
      <color theme="1"/>
      <name val="Calibri"/>
      <family val="2"/>
      <scheme val="minor"/>
    </font>
    <font>
      <b/>
      <sz val="10"/>
      <color theme="1"/>
      <name val="VNI-Times"/>
      <family val="2"/>
    </font>
    <font>
      <sz val="11"/>
      <color rgb="FFFF0000"/>
      <name val="Calibri"/>
      <family val="2"/>
      <scheme val="minor"/>
    </font>
    <font>
      <sz val="10"/>
      <color rgb="FFFF0000"/>
      <name val="VNI-Times"/>
      <family val="2"/>
    </font>
    <font>
      <sz val="10"/>
      <color theme="1"/>
      <name val="Arial"/>
      <family val="2"/>
    </font>
    <font>
      <b/>
      <sz val="10"/>
      <color theme="1"/>
      <name val="Arial"/>
      <family val="2"/>
    </font>
    <font>
      <sz val="10"/>
      <color rgb="FFFF0000"/>
      <name val="Arial"/>
      <family val="2"/>
    </font>
    <font>
      <b/>
      <sz val="10"/>
      <color rgb="FFFF0000"/>
      <name val="Arial"/>
      <family val="2"/>
    </font>
    <font>
      <b/>
      <sz val="10"/>
      <color indexed="8"/>
      <name val="Arial"/>
      <family val="2"/>
    </font>
    <font>
      <sz val="10"/>
      <color theme="0"/>
      <name val="Arial"/>
      <family val="2"/>
    </font>
    <font>
      <sz val="12"/>
      <color theme="1"/>
      <name val="Times New Roman"/>
      <family val="2"/>
    </font>
    <font>
      <b/>
      <sz val="12"/>
      <name val="Times New Roman"/>
      <family val="1"/>
    </font>
    <font>
      <sz val="12"/>
      <color theme="1"/>
      <name val="Times New Roman"/>
      <family val="1"/>
    </font>
    <font>
      <b/>
      <sz val="12"/>
      <color theme="1"/>
      <name val="Times New Roman"/>
      <family val="1"/>
    </font>
    <font>
      <b/>
      <sz val="12"/>
      <color rgb="FF0070C0"/>
      <name val="Times New Roman"/>
      <family val="1"/>
    </font>
    <font>
      <b/>
      <sz val="12"/>
      <color rgb="FFFF0000"/>
      <name val="Times New Roman"/>
      <family val="1"/>
    </font>
    <font>
      <b/>
      <u/>
      <sz val="12"/>
      <color theme="1"/>
      <name val="Times New Roman"/>
      <family val="1"/>
    </font>
    <font>
      <sz val="12"/>
      <color rgb="FFFF0000"/>
      <name val="Times New Roman"/>
      <family val="1"/>
    </font>
    <font>
      <sz val="12"/>
      <color indexed="8"/>
      <name val="Times New Roman"/>
      <family val="1"/>
    </font>
    <font>
      <i/>
      <sz val="12"/>
      <name val="Times New Roman"/>
      <family val="1"/>
    </font>
    <font>
      <i/>
      <sz val="12"/>
      <color theme="1"/>
      <name val="Times New Roman"/>
      <family val="1"/>
    </font>
    <font>
      <b/>
      <sz val="12"/>
      <color indexed="9"/>
      <name val="Times New Roman"/>
      <family val="1"/>
    </font>
    <font>
      <b/>
      <u/>
      <sz val="12"/>
      <color indexed="8"/>
      <name val="Times New Roman"/>
      <family val="1"/>
    </font>
    <font>
      <b/>
      <sz val="12"/>
      <color indexed="8"/>
      <name val="Times New Roman"/>
      <family val="1"/>
    </font>
    <font>
      <b/>
      <sz val="10"/>
      <color theme="1"/>
      <name val="Times New Roman"/>
      <family val="1"/>
    </font>
    <font>
      <b/>
      <sz val="10"/>
      <color indexed="8"/>
      <name val="Times New Roman"/>
      <family val="1"/>
    </font>
    <font>
      <b/>
      <sz val="10"/>
      <color indexed="10"/>
      <name val="Times New Roman"/>
      <family val="1"/>
    </font>
    <font>
      <sz val="10"/>
      <color indexed="10"/>
      <name val="Times New Roman"/>
      <family val="1"/>
    </font>
    <font>
      <b/>
      <sz val="10"/>
      <name val="Times New Roman"/>
      <family val="1"/>
    </font>
    <font>
      <b/>
      <sz val="9"/>
      <color indexed="81"/>
      <name val="Tahoma"/>
      <family val="2"/>
    </font>
    <font>
      <sz val="9"/>
      <color indexed="81"/>
      <name val="Tahoma"/>
      <family val="2"/>
    </font>
    <font>
      <sz val="11"/>
      <color rgb="FF000000"/>
      <name val="Times New Roman"/>
      <family val="1"/>
    </font>
    <font>
      <b/>
      <sz val="10"/>
      <color rgb="FFFF0000"/>
      <name val="Calibri"/>
      <family val="2"/>
      <scheme val="minor"/>
    </font>
    <font>
      <sz val="10"/>
      <color theme="1"/>
      <name val="Calibri"/>
      <family val="2"/>
      <scheme val="minor"/>
    </font>
    <font>
      <b/>
      <sz val="10"/>
      <color theme="1"/>
      <name val="Calibri"/>
      <family val="2"/>
      <scheme val="minor"/>
    </font>
    <font>
      <sz val="10"/>
      <color theme="1"/>
      <name val="Times New Roman"/>
      <family val="2"/>
    </font>
    <font>
      <sz val="8"/>
      <name val="Calibri"/>
      <family val="2"/>
      <scheme val="minor"/>
    </font>
    <font>
      <sz val="12"/>
      <color theme="0"/>
      <name val="Times New Roman"/>
      <family val="1"/>
    </font>
    <font>
      <sz val="10"/>
      <color rgb="FF000000"/>
      <name val="Times New Roman"/>
      <family val="1"/>
    </font>
    <font>
      <sz val="11"/>
      <name val="Calibri"/>
      <family val="2"/>
      <scheme val="minor"/>
    </font>
    <font>
      <b/>
      <sz val="12"/>
      <color theme="0"/>
      <name val="Times New Roman"/>
      <family val="1"/>
    </font>
    <font>
      <b/>
      <sz val="12"/>
      <color rgb="FF000000"/>
      <name val="Times New Roman"/>
      <family val="1"/>
    </font>
    <font>
      <sz val="12"/>
      <color rgb="FF000000"/>
      <name val="Times New Roman"/>
      <family val="1"/>
    </font>
  </fonts>
  <fills count="6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0"/>
        <bgColor indexed="64"/>
      </patternFill>
    </fill>
    <fill>
      <patternFill patternType="mediumGray">
        <fgColor indexed="22"/>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00"/>
        <bgColor indexed="64"/>
      </patternFill>
    </fill>
    <fill>
      <patternFill patternType="solid">
        <fgColor theme="4"/>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indexed="13"/>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rgb="FF92D050"/>
        <bgColor indexed="64"/>
      </patternFill>
    </fill>
    <fill>
      <patternFill patternType="solid">
        <fgColor indexed="31"/>
        <bgColor indexed="64"/>
      </patternFill>
    </fill>
    <fill>
      <patternFill patternType="solid">
        <fgColor rgb="FF4F81BD"/>
        <bgColor indexed="64"/>
      </patternFill>
    </fill>
    <fill>
      <patternFill patternType="solid">
        <fgColor rgb="FFFFC000"/>
        <bgColor indexed="64"/>
      </patternFill>
    </fill>
  </fills>
  <borders count="73">
    <border>
      <left/>
      <right/>
      <top/>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diagonal/>
    </border>
    <border>
      <left/>
      <right/>
      <top style="medium">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hair">
        <color indexed="64"/>
      </bottom>
      <diagonal/>
    </border>
    <border>
      <left style="double">
        <color indexed="64"/>
      </left>
      <right/>
      <top style="hair">
        <color indexed="64"/>
      </top>
      <bottom style="hair">
        <color indexed="64"/>
      </bottom>
      <diagonal/>
    </border>
    <border>
      <left style="medium">
        <color indexed="64"/>
      </left>
      <right style="double">
        <color indexed="64"/>
      </right>
      <top style="hair">
        <color indexed="64"/>
      </top>
      <bottom style="hair">
        <color indexed="64"/>
      </bottom>
      <diagonal/>
    </border>
    <border>
      <left style="double">
        <color indexed="64"/>
      </left>
      <right/>
      <top style="hair">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style="double">
        <color indexed="64"/>
      </right>
      <top style="thin">
        <color indexed="64"/>
      </top>
      <bottom style="double">
        <color indexed="64"/>
      </bottom>
      <diagonal/>
    </border>
    <border>
      <left style="double">
        <color indexed="64"/>
      </left>
      <right/>
      <top style="hair">
        <color indexed="64"/>
      </top>
      <bottom/>
      <diagonal/>
    </border>
    <border>
      <left/>
      <right/>
      <top style="hair">
        <color indexed="64"/>
      </top>
      <bottom/>
      <diagonal/>
    </border>
    <border>
      <left style="medium">
        <color indexed="64"/>
      </left>
      <right style="double">
        <color indexed="64"/>
      </right>
      <top style="hair">
        <color indexed="64"/>
      </top>
      <bottom/>
      <diagonal/>
    </border>
    <border>
      <left style="double">
        <color indexed="64"/>
      </left>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top/>
      <bottom style="hair">
        <color indexed="64"/>
      </bottom>
      <diagonal/>
    </border>
    <border>
      <left/>
      <right/>
      <top/>
      <bottom style="hair">
        <color indexed="64"/>
      </bottom>
      <diagonal/>
    </border>
    <border>
      <left style="double">
        <color indexed="64"/>
      </left>
      <right/>
      <top/>
      <bottom/>
      <diagonal/>
    </border>
    <border>
      <left style="medium">
        <color indexed="64"/>
      </left>
      <right style="double">
        <color indexed="64"/>
      </right>
      <top/>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double">
        <color indexed="64"/>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auto="1"/>
      </left>
      <right/>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right style="thin">
        <color indexed="64"/>
      </right>
      <top/>
      <bottom/>
      <diagonal/>
    </border>
  </borders>
  <cellStyleXfs count="2989">
    <xf numFmtId="0" fontId="0" fillId="0" borderId="0"/>
    <xf numFmtId="174" fontId="1" fillId="0" borderId="0" applyFill="0" applyBorder="0" applyAlignment="0" applyProtection="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175" fontId="3" fillId="0" borderId="0"/>
    <xf numFmtId="175" fontId="3" fillId="0" borderId="0"/>
    <xf numFmtId="175" fontId="3" fillId="0" borderId="0"/>
    <xf numFmtId="175" fontId="3" fillId="0" borderId="0"/>
    <xf numFmtId="175" fontId="3" fillId="0" borderId="0"/>
    <xf numFmtId="175" fontId="3" fillId="0" borderId="0"/>
    <xf numFmtId="175" fontId="3" fillId="0" borderId="0"/>
    <xf numFmtId="175" fontId="3" fillId="0" borderId="0"/>
    <xf numFmtId="176" fontId="2" fillId="0" borderId="0"/>
    <xf numFmtId="175" fontId="3" fillId="0" borderId="0"/>
    <xf numFmtId="175" fontId="3" fillId="0" borderId="0"/>
    <xf numFmtId="175" fontId="3" fillId="0" borderId="0"/>
    <xf numFmtId="175" fontId="3" fillId="0" borderId="0"/>
    <xf numFmtId="175" fontId="3" fillId="0" borderId="0"/>
    <xf numFmtId="175" fontId="3" fillId="0" borderId="0"/>
    <xf numFmtId="0" fontId="4" fillId="0" borderId="0" applyFont="0" applyFill="0" applyBorder="0" applyAlignment="0" applyProtection="0"/>
    <xf numFmtId="177" fontId="5"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6" fillId="0" borderId="0" applyFont="0" applyFill="0" applyBorder="0" applyAlignment="0" applyProtection="0"/>
    <xf numFmtId="181" fontId="2" fillId="0" borderId="0" applyFont="0" applyFill="0" applyBorder="0" applyAlignment="0" applyProtection="0"/>
    <xf numFmtId="182" fontId="4" fillId="0" borderId="0" applyFont="0" applyFill="0" applyBorder="0" applyAlignment="0" applyProtection="0"/>
    <xf numFmtId="183" fontId="2" fillId="0" borderId="0" applyFont="0" applyFill="0" applyBorder="0" applyAlignment="0" applyProtection="0"/>
    <xf numFmtId="0" fontId="7" fillId="0" borderId="0" applyFill="0" applyBorder="0" applyAlignment="0" applyProtection="0"/>
    <xf numFmtId="184" fontId="8" fillId="0" borderId="0" applyFont="0" applyFill="0" applyBorder="0" applyAlignment="0" applyProtection="0"/>
    <xf numFmtId="0" fontId="9" fillId="0" borderId="0" applyFont="0" applyFill="0" applyBorder="0" applyAlignment="0" applyProtection="0"/>
    <xf numFmtId="185" fontId="8" fillId="0" borderId="0" applyFont="0" applyFill="0" applyBorder="0" applyAlignment="0" applyProtection="0"/>
    <xf numFmtId="0" fontId="6" fillId="0" borderId="0" applyNumberFormat="0" applyFill="0" applyBorder="0" applyAlignment="0" applyProtection="0"/>
    <xf numFmtId="40" fontId="10" fillId="0" borderId="0" applyFont="0" applyFill="0" applyBorder="0" applyAlignment="0" applyProtection="0"/>
    <xf numFmtId="186" fontId="6" fillId="0" borderId="0" applyFont="0" applyFill="0" applyBorder="0" applyAlignment="0" applyProtection="0"/>
    <xf numFmtId="38" fontId="10"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6" fontId="12" fillId="0" borderId="0" applyFont="0" applyFill="0" applyBorder="0" applyAlignment="0" applyProtection="0"/>
    <xf numFmtId="0" fontId="13" fillId="0" borderId="0">
      <alignment vertical="center"/>
    </xf>
    <xf numFmtId="0" fontId="6" fillId="0" borderId="0" applyFont="0" applyFill="0" applyBorder="0" applyAlignment="0" applyProtection="0"/>
    <xf numFmtId="0" fontId="6" fillId="0" borderId="0" applyFont="0" applyFill="0" applyBorder="0" applyAlignment="0" applyProtection="0"/>
    <xf numFmtId="0" fontId="7" fillId="0" borderId="0" applyFill="0" applyBorder="0" applyAlignment="0" applyProtection="0"/>
    <xf numFmtId="187" fontId="3" fillId="0" borderId="0"/>
    <xf numFmtId="187" fontId="3" fillId="0" borderId="0"/>
    <xf numFmtId="187" fontId="3" fillId="0" borderId="0"/>
    <xf numFmtId="0" fontId="14" fillId="0" borderId="0" applyFill="0" applyBorder="0" applyAlignment="0" applyProtection="0"/>
    <xf numFmtId="0" fontId="14" fillId="0" borderId="0" applyFill="0" applyBorder="0" applyAlignment="0" applyProtection="0"/>
    <xf numFmtId="0" fontId="3" fillId="0" borderId="0" applyFill="0" applyBorder="0" applyAlignment="0" applyProtection="0"/>
    <xf numFmtId="0" fontId="15" fillId="0" borderId="0"/>
    <xf numFmtId="0" fontId="3" fillId="0" borderId="0" applyFill="0" applyBorder="0" applyAlignment="0" applyProtection="0"/>
    <xf numFmtId="0" fontId="15" fillId="0" borderId="0"/>
    <xf numFmtId="0" fontId="3" fillId="0" borderId="0" applyFill="0" applyBorder="0" applyAlignment="0" applyProtection="0"/>
    <xf numFmtId="0" fontId="15" fillId="0" borderId="0"/>
    <xf numFmtId="0" fontId="3" fillId="0" borderId="0" applyFill="0" applyBorder="0" applyAlignment="0" applyProtection="0"/>
    <xf numFmtId="0" fontId="15" fillId="0" borderId="0"/>
    <xf numFmtId="0" fontId="3" fillId="0" borderId="0" applyFill="0" applyBorder="0" applyAlignment="0" applyProtection="0"/>
    <xf numFmtId="0" fontId="15" fillId="0" borderId="0"/>
    <xf numFmtId="187" fontId="3" fillId="0" borderId="0"/>
    <xf numFmtId="187" fontId="3" fillId="0" borderId="0"/>
    <xf numFmtId="187" fontId="3" fillId="0" borderId="0"/>
    <xf numFmtId="187" fontId="3" fillId="0" borderId="0"/>
    <xf numFmtId="187" fontId="3" fillId="0" borderId="0"/>
    <xf numFmtId="187" fontId="3" fillId="0" borderId="0"/>
    <xf numFmtId="187" fontId="3" fillId="0" borderId="0"/>
    <xf numFmtId="187" fontId="3" fillId="0" borderId="0"/>
    <xf numFmtId="187" fontId="3" fillId="0" borderId="0"/>
    <xf numFmtId="40" fontId="16" fillId="0" borderId="0">
      <alignment horizontal="right"/>
    </xf>
    <xf numFmtId="0" fontId="17" fillId="0" borderId="0" applyFill="0" applyBorder="0" applyAlignment="0" applyProtection="0"/>
    <xf numFmtId="187" fontId="3" fillId="0" borderId="0"/>
    <xf numFmtId="187" fontId="3" fillId="0" borderId="0"/>
    <xf numFmtId="187"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3" fillId="0" borderId="0"/>
    <xf numFmtId="187" fontId="3" fillId="0" borderId="0"/>
    <xf numFmtId="187" fontId="3" fillId="0" borderId="0"/>
    <xf numFmtId="187" fontId="3" fillId="0" borderId="0"/>
    <xf numFmtId="187" fontId="3" fillId="0" borderId="0"/>
    <xf numFmtId="187" fontId="3" fillId="0" borderId="0"/>
    <xf numFmtId="187" fontId="3" fillId="0" borderId="0"/>
    <xf numFmtId="187" fontId="3" fillId="0" borderId="0"/>
    <xf numFmtId="187" fontId="3" fillId="0" borderId="0"/>
    <xf numFmtId="0" fontId="6" fillId="0" borderId="0"/>
    <xf numFmtId="0" fontId="6" fillId="0" borderId="0"/>
    <xf numFmtId="0" fontId="6" fillId="0" borderId="0"/>
    <xf numFmtId="0" fontId="7" fillId="0" borderId="0" applyFill="0" applyBorder="0" applyAlignment="0" applyProtection="0"/>
    <xf numFmtId="0" fontId="3" fillId="0" borderId="0" applyFill="0" applyBorder="0" applyAlignment="0" applyProtection="0"/>
    <xf numFmtId="0" fontId="15" fillId="0" borderId="0"/>
    <xf numFmtId="0" fontId="6" fillId="0" borderId="0"/>
    <xf numFmtId="0" fontId="6" fillId="0" borderId="0"/>
    <xf numFmtId="0" fontId="6" fillId="0" borderId="0"/>
    <xf numFmtId="0" fontId="18" fillId="0" borderId="0"/>
    <xf numFmtId="0" fontId="7" fillId="0" borderId="0"/>
    <xf numFmtId="0" fontId="6" fillId="0" borderId="0" applyNumberFormat="0" applyFill="0" applyBorder="0" applyAlignment="0" applyProtection="0"/>
    <xf numFmtId="40" fontId="19" fillId="0" borderId="0" applyFont="0" applyFill="0" applyBorder="0" applyAlignment="0" applyProtection="0"/>
    <xf numFmtId="38" fontId="19" fillId="0" borderId="0" applyFont="0" applyFill="0" applyBorder="0" applyAlignment="0" applyProtection="0"/>
    <xf numFmtId="188" fontId="20" fillId="0" borderId="0" applyFont="0" applyFill="0" applyBorder="0" applyAlignment="0" applyProtection="0"/>
    <xf numFmtId="0" fontId="21" fillId="0" borderId="0" applyNumberFormat="0" applyFill="0" applyBorder="0" applyAlignment="0" applyProtection="0"/>
    <xf numFmtId="189" fontId="22" fillId="0" borderId="0" applyFont="0" applyFill="0" applyBorder="0" applyAlignment="0" applyProtection="0"/>
    <xf numFmtId="190" fontId="2" fillId="0" borderId="0" applyFont="0" applyFill="0" applyBorder="0" applyAlignment="0" applyProtection="0"/>
    <xf numFmtId="191" fontId="2" fillId="0" borderId="0" applyFont="0" applyFill="0" applyBorder="0" applyAlignment="0" applyProtection="0"/>
    <xf numFmtId="175" fontId="3" fillId="0" borderId="0"/>
    <xf numFmtId="175" fontId="3" fillId="0" borderId="0"/>
    <xf numFmtId="175" fontId="3" fillId="0" borderId="0"/>
    <xf numFmtId="175" fontId="3" fillId="0" borderId="0"/>
    <xf numFmtId="175" fontId="3" fillId="0" borderId="0"/>
    <xf numFmtId="175" fontId="3" fillId="0" borderId="0"/>
    <xf numFmtId="175" fontId="3" fillId="0" borderId="0"/>
    <xf numFmtId="175" fontId="3" fillId="0" borderId="0"/>
    <xf numFmtId="175" fontId="3" fillId="0" borderId="0"/>
    <xf numFmtId="175" fontId="3" fillId="0" borderId="0"/>
    <xf numFmtId="175" fontId="3" fillId="0" borderId="0"/>
    <xf numFmtId="175" fontId="3" fillId="0" borderId="0"/>
    <xf numFmtId="175" fontId="3" fillId="0" borderId="0"/>
    <xf numFmtId="176" fontId="2" fillId="0" borderId="0"/>
    <xf numFmtId="0" fontId="16" fillId="0" borderId="0"/>
    <xf numFmtId="0" fontId="16" fillId="0" borderId="0"/>
    <xf numFmtId="38" fontId="16" fillId="0" borderId="0" applyFont="0" applyFill="0" applyBorder="0" applyAlignment="0" applyProtection="0"/>
    <xf numFmtId="40" fontId="16"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xf numFmtId="193" fontId="2" fillId="0" borderId="0"/>
    <xf numFmtId="192" fontId="3" fillId="0" borderId="0"/>
    <xf numFmtId="192" fontId="3" fillId="0" borderId="0" applyFill="0" applyBorder="0" applyAlignment="0" applyProtection="0"/>
    <xf numFmtId="193" fontId="2" fillId="0" borderId="0" applyFill="0" applyBorder="0" applyAlignment="0" applyProtection="0"/>
    <xf numFmtId="193" fontId="2" fillId="0" borderId="0" applyFill="0" applyBorder="0" applyAlignment="0" applyProtection="0"/>
    <xf numFmtId="194" fontId="3" fillId="0" borderId="0"/>
    <xf numFmtId="0" fontId="6" fillId="0" borderId="0"/>
    <xf numFmtId="0" fontId="6" fillId="0" borderId="0"/>
    <xf numFmtId="195" fontId="2" fillId="0" borderId="0" applyFont="0" applyFill="0" applyBorder="0" applyAlignment="0" applyProtection="0"/>
    <xf numFmtId="196" fontId="5" fillId="0" borderId="0" applyFont="0" applyFill="0" applyBorder="0" applyAlignment="0" applyProtection="0"/>
    <xf numFmtId="40" fontId="4" fillId="0" borderId="0" applyFont="0" applyFill="0" applyBorder="0" applyAlignment="0" applyProtection="0"/>
    <xf numFmtId="197" fontId="6"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198" fontId="4" fillId="0" borderId="0" applyFont="0" applyFill="0" applyBorder="0" applyAlignment="0" applyProtection="0"/>
    <xf numFmtId="198" fontId="4"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199" fontId="1" fillId="0" borderId="0" applyFont="0" applyFill="0" applyBorder="0" applyAlignment="0" applyProtection="0"/>
    <xf numFmtId="198"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195" fontId="2" fillId="0" borderId="0" applyFont="0" applyFill="0" applyBorder="0" applyAlignment="0" applyProtection="0"/>
    <xf numFmtId="198" fontId="4" fillId="0" borderId="0" applyFont="0" applyFill="0" applyBorder="0" applyAlignment="0" applyProtection="0"/>
    <xf numFmtId="198" fontId="4" fillId="0" borderId="0" applyFont="0" applyFill="0" applyBorder="0" applyAlignment="0" applyProtection="0"/>
    <xf numFmtId="195" fontId="2" fillId="0" borderId="0" applyFont="0" applyFill="0" applyBorder="0" applyAlignment="0" applyProtection="0"/>
    <xf numFmtId="198" fontId="4" fillId="0" borderId="0" applyFont="0" applyFill="0" applyBorder="0" applyAlignment="0" applyProtection="0"/>
    <xf numFmtId="198" fontId="4" fillId="0" borderId="0" applyFont="0" applyFill="0" applyBorder="0" applyAlignment="0" applyProtection="0"/>
    <xf numFmtId="0" fontId="5" fillId="0" borderId="0" applyFont="0" applyFill="0" applyBorder="0" applyAlignment="0" applyProtection="0"/>
    <xf numFmtId="195" fontId="2" fillId="0" borderId="0" applyFont="0" applyFill="0" applyBorder="0" applyAlignment="0" applyProtection="0"/>
    <xf numFmtId="198" fontId="4" fillId="0" borderId="0" applyFont="0" applyFill="0" applyBorder="0" applyAlignment="0" applyProtection="0"/>
    <xf numFmtId="198" fontId="4" fillId="0" borderId="0" applyFont="0" applyFill="0" applyBorder="0" applyAlignment="0" applyProtection="0"/>
    <xf numFmtId="189" fontId="22" fillId="0" borderId="0" applyFont="0" applyFill="0" applyBorder="0" applyAlignment="0" applyProtection="0"/>
    <xf numFmtId="0" fontId="23" fillId="2" borderId="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8"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8"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8" fillId="25" borderId="0" applyNumberFormat="0" applyBorder="0" applyAlignment="0" applyProtection="0"/>
    <xf numFmtId="0" fontId="80" fillId="25" borderId="0" applyNumberFormat="0" applyBorder="0" applyAlignment="0" applyProtection="0"/>
    <xf numFmtId="0" fontId="80" fillId="25" borderId="0" applyNumberFormat="0" applyBorder="0" applyAlignment="0" applyProtection="0"/>
    <xf numFmtId="0" fontId="80" fillId="25" borderId="0" applyNumberFormat="0" applyBorder="0" applyAlignment="0" applyProtection="0"/>
    <xf numFmtId="0" fontId="80" fillId="25" borderId="0" applyNumberFormat="0" applyBorder="0" applyAlignment="0" applyProtection="0"/>
    <xf numFmtId="0" fontId="80"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8"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8" fillId="26" borderId="0" applyNumberFormat="0" applyBorder="0" applyAlignment="0" applyProtection="0"/>
    <xf numFmtId="0" fontId="80" fillId="26" borderId="0" applyNumberFormat="0" applyBorder="0" applyAlignment="0" applyProtection="0"/>
    <xf numFmtId="0" fontId="80" fillId="26" borderId="0" applyNumberFormat="0" applyBorder="0" applyAlignment="0" applyProtection="0"/>
    <xf numFmtId="0" fontId="80" fillId="26" borderId="0" applyNumberFormat="0" applyBorder="0" applyAlignment="0" applyProtection="0"/>
    <xf numFmtId="0" fontId="80" fillId="26" borderId="0" applyNumberFormat="0" applyBorder="0" applyAlignment="0" applyProtection="0"/>
    <xf numFmtId="0" fontId="80"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8"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8"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8"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8"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8"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8"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8"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24" fillId="2" borderId="0"/>
    <xf numFmtId="166" fontId="25" fillId="0" borderId="0" applyFont="0" applyFill="0" applyBorder="0" applyAlignment="0" applyProtection="0"/>
    <xf numFmtId="6" fontId="16" fillId="0" borderId="0" applyFont="0" applyFill="0" applyBorder="0" applyAlignment="0" applyProtection="0"/>
    <xf numFmtId="8" fontId="16" fillId="0" borderId="0" applyFont="0" applyFill="0" applyBorder="0" applyAlignment="0" applyProtection="0"/>
    <xf numFmtId="0" fontId="26" fillId="0" borderId="0">
      <alignment wrapText="1"/>
    </xf>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8"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8"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8"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8"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8"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8"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8" fillId="33" borderId="0" applyNumberFormat="0" applyBorder="0" applyAlignment="0" applyProtection="0"/>
    <xf numFmtId="0" fontId="80" fillId="33" borderId="0" applyNumberFormat="0" applyBorder="0" applyAlignment="0" applyProtection="0"/>
    <xf numFmtId="0" fontId="80" fillId="33" borderId="0" applyNumberFormat="0" applyBorder="0" applyAlignment="0" applyProtection="0"/>
    <xf numFmtId="0" fontId="80" fillId="33" borderId="0" applyNumberFormat="0" applyBorder="0" applyAlignment="0" applyProtection="0"/>
    <xf numFmtId="0" fontId="80" fillId="33" borderId="0" applyNumberFormat="0" applyBorder="0" applyAlignment="0" applyProtection="0"/>
    <xf numFmtId="0" fontId="80"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8"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8" fillId="34" borderId="0" applyNumberFormat="0" applyBorder="0" applyAlignment="0" applyProtection="0"/>
    <xf numFmtId="0" fontId="80" fillId="34" borderId="0" applyNumberFormat="0" applyBorder="0" applyAlignment="0" applyProtection="0"/>
    <xf numFmtId="0" fontId="80" fillId="34" borderId="0" applyNumberFormat="0" applyBorder="0" applyAlignment="0" applyProtection="0"/>
    <xf numFmtId="0" fontId="80" fillId="34" borderId="0" applyNumberFormat="0" applyBorder="0" applyAlignment="0" applyProtection="0"/>
    <xf numFmtId="0" fontId="80" fillId="34" borderId="0" applyNumberFormat="0" applyBorder="0" applyAlignment="0" applyProtection="0"/>
    <xf numFmtId="0" fontId="80"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8"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8"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8"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2"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2"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2"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2"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2"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2"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27" fillId="0" borderId="1" applyBorder="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2"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2"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2"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2"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2"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2"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200" fontId="28" fillId="0" borderId="0" applyFont="0" applyFill="0" applyBorder="0" applyAlignment="0" applyProtection="0"/>
    <xf numFmtId="189" fontId="29" fillId="0" borderId="0" applyFont="0" applyFill="0" applyBorder="0" applyAlignment="0" applyProtection="0"/>
    <xf numFmtId="0" fontId="30" fillId="0" borderId="0" applyFont="0" applyFill="0" applyBorder="0" applyAlignment="0" applyProtection="0"/>
    <xf numFmtId="189" fontId="31" fillId="0" borderId="0" applyFont="0" applyFill="0" applyBorder="0" applyAlignment="0" applyProtection="0"/>
    <xf numFmtId="201" fontId="29" fillId="0" borderId="0" applyFont="0" applyFill="0" applyBorder="0" applyAlignment="0" applyProtection="0"/>
    <xf numFmtId="0" fontId="30" fillId="0" borderId="0" applyFont="0" applyFill="0" applyBorder="0" applyAlignment="0" applyProtection="0"/>
    <xf numFmtId="201" fontId="31" fillId="0" borderId="0" applyFont="0" applyFill="0" applyBorder="0" applyAlignment="0" applyProtection="0"/>
    <xf numFmtId="0" fontId="32" fillId="0" borderId="0">
      <alignment horizontal="center" wrapText="1"/>
      <protection locked="0"/>
    </xf>
    <xf numFmtId="0" fontId="33" fillId="0" borderId="0" applyFont="0"/>
    <xf numFmtId="202" fontId="29" fillId="0" borderId="0" applyFont="0" applyFill="0" applyBorder="0" applyAlignment="0" applyProtection="0"/>
    <xf numFmtId="0" fontId="30" fillId="0" borderId="0" applyFont="0" applyFill="0" applyBorder="0" applyAlignment="0" applyProtection="0"/>
    <xf numFmtId="202" fontId="31" fillId="0" borderId="0" applyFont="0" applyFill="0" applyBorder="0" applyAlignment="0" applyProtection="0"/>
    <xf numFmtId="203" fontId="29" fillId="0" borderId="0" applyFont="0" applyFill="0" applyBorder="0" applyAlignment="0" applyProtection="0"/>
    <xf numFmtId="0" fontId="30" fillId="0" borderId="0" applyFont="0" applyFill="0" applyBorder="0" applyAlignment="0" applyProtection="0"/>
    <xf numFmtId="203" fontId="31" fillId="0" borderId="0" applyFont="0" applyFill="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4"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204" fontId="34" fillId="0" borderId="0"/>
    <xf numFmtId="205" fontId="16" fillId="0" borderId="0" applyFont="0" applyFill="0" applyBorder="0" applyAlignment="0" applyProtection="0"/>
    <xf numFmtId="0" fontId="30" fillId="0" borderId="0"/>
    <xf numFmtId="0" fontId="35" fillId="0" borderId="0"/>
    <xf numFmtId="0" fontId="30" fillId="0" borderId="0"/>
    <xf numFmtId="0" fontId="35" fillId="0" borderId="0"/>
    <xf numFmtId="0" fontId="36" fillId="0" borderId="0"/>
    <xf numFmtId="206" fontId="6" fillId="0" borderId="0" applyFill="0" applyBorder="0" applyAlignment="0"/>
    <xf numFmtId="207" fontId="16" fillId="0" borderId="0" applyFill="0" applyBorder="0" applyAlignment="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6"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85" fillId="49" borderId="15" applyNumberFormat="0" applyAlignment="0" applyProtection="0"/>
    <xf numFmtId="0" fontId="37" fillId="0" borderId="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8"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0" fontId="87" fillId="50" borderId="16" applyNumberFormat="0" applyAlignment="0" applyProtection="0"/>
    <xf numFmtId="173" fontId="38" fillId="0" borderId="0" applyFont="0" applyFill="0" applyBorder="0" applyAlignment="0" applyProtection="0"/>
    <xf numFmtId="204" fontId="39" fillId="0" borderId="0"/>
    <xf numFmtId="43" fontId="78" fillId="0" borderId="0" applyFont="0" applyFill="0" applyBorder="0" applyAlignment="0" applyProtection="0"/>
    <xf numFmtId="208" fontId="16" fillId="0" borderId="0" applyFont="0" applyFill="0" applyBorder="0" applyAlignment="0" applyProtection="0"/>
    <xf numFmtId="172" fontId="40" fillId="0" borderId="0" applyFont="0" applyFill="0" applyBorder="0" applyAlignment="0" applyProtection="0"/>
    <xf numFmtId="172" fontId="40" fillId="0" borderId="0" applyFont="0" applyFill="0" applyBorder="0" applyAlignment="0" applyProtection="0"/>
    <xf numFmtId="172" fontId="40" fillId="0" borderId="0" applyFont="0" applyFill="0" applyBorder="0" applyAlignment="0" applyProtection="0"/>
    <xf numFmtId="172" fontId="40" fillId="0" borderId="0" applyFont="0" applyFill="0" applyBorder="0" applyAlignment="0" applyProtection="0"/>
    <xf numFmtId="173" fontId="80" fillId="0" borderId="0" applyFont="0" applyFill="0" applyBorder="0" applyAlignment="0" applyProtection="0"/>
    <xf numFmtId="173" fontId="80" fillId="0" borderId="0" applyFont="0" applyFill="0" applyBorder="0" applyAlignment="0" applyProtection="0"/>
    <xf numFmtId="174" fontId="40" fillId="0" borderId="0" applyFont="0" applyFill="0" applyBorder="0" applyAlignment="0" applyProtection="0"/>
    <xf numFmtId="174" fontId="40"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78" fillId="0" borderId="0" applyFont="0" applyFill="0" applyBorder="0" applyAlignment="0" applyProtection="0"/>
    <xf numFmtId="165" fontId="79" fillId="0" borderId="0" applyFont="0" applyFill="0" applyBorder="0" applyAlignment="0" applyProtection="0"/>
    <xf numFmtId="165" fontId="79" fillId="0" borderId="0" applyFont="0" applyFill="0" applyBorder="0" applyAlignment="0" applyProtection="0"/>
    <xf numFmtId="43" fontId="6" fillId="0" borderId="0" applyFill="0" applyBorder="0" applyAlignment="0" applyProtection="0"/>
    <xf numFmtId="247" fontId="78" fillId="0" borderId="0" applyFont="0" applyFill="0" applyBorder="0" applyAlignment="0" applyProtection="0"/>
    <xf numFmtId="209" fontId="6" fillId="0" borderId="0" applyFont="0" applyFill="0" applyBorder="0" applyAlignment="0" applyProtection="0"/>
    <xf numFmtId="173" fontId="78" fillId="0" borderId="0" applyFont="0" applyFill="0" applyBorder="0" applyAlignment="0" applyProtection="0"/>
    <xf numFmtId="43" fontId="6"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0" fontId="41" fillId="0" borderId="0" applyFont="0" applyFill="0" applyBorder="0" applyAlignment="0" applyProtection="0"/>
    <xf numFmtId="43" fontId="78" fillId="0" borderId="0" applyFont="0" applyFill="0" applyBorder="0" applyAlignment="0" applyProtection="0"/>
    <xf numFmtId="0" fontId="41" fillId="0" borderId="0" applyFont="0" applyFill="0" applyBorder="0" applyAlignment="0" applyProtection="0"/>
    <xf numFmtId="248" fontId="41" fillId="0" borderId="0" applyFont="0" applyFill="0" applyBorder="0" applyAlignment="0" applyProtection="0"/>
    <xf numFmtId="249" fontId="41" fillId="0" borderId="0" applyFont="0" applyFill="0" applyBorder="0" applyAlignment="0" applyProtection="0"/>
    <xf numFmtId="165" fontId="78" fillId="0" borderId="0" applyFont="0" applyFill="0" applyBorder="0" applyAlignment="0" applyProtection="0"/>
    <xf numFmtId="169" fontId="41" fillId="0" borderId="0" applyFont="0" applyFill="0" applyBorder="0" applyAlignment="0" applyProtection="0"/>
    <xf numFmtId="169" fontId="41" fillId="0" borderId="0" applyFont="0" applyFill="0" applyBorder="0" applyAlignment="0" applyProtection="0"/>
    <xf numFmtId="169" fontId="41" fillId="0" borderId="0" applyFont="0" applyFill="0" applyBorder="0" applyAlignment="0" applyProtection="0"/>
    <xf numFmtId="173" fontId="78" fillId="0" borderId="0" applyFont="0" applyFill="0" applyBorder="0" applyAlignment="0" applyProtection="0"/>
    <xf numFmtId="173" fontId="78" fillId="0" borderId="0" applyFont="0" applyFill="0" applyBorder="0" applyAlignment="0" applyProtection="0"/>
    <xf numFmtId="43" fontId="80"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72" fontId="40" fillId="0" borderId="0" applyFont="0" applyFill="0" applyBorder="0" applyAlignment="0" applyProtection="0"/>
    <xf numFmtId="169" fontId="41" fillId="0" borderId="0" applyFont="0" applyFill="0" applyBorder="0" applyAlignment="0" applyProtection="0"/>
    <xf numFmtId="172" fontId="40" fillId="0" borderId="0" applyFont="0" applyFill="0" applyBorder="0" applyAlignment="0" applyProtection="0"/>
    <xf numFmtId="172" fontId="40" fillId="0" borderId="0" applyFont="0" applyFill="0" applyBorder="0" applyAlignment="0" applyProtection="0"/>
    <xf numFmtId="172" fontId="40" fillId="0" borderId="0" applyFont="0" applyFill="0" applyBorder="0" applyAlignment="0" applyProtection="0"/>
    <xf numFmtId="210" fontId="16" fillId="0" borderId="0"/>
    <xf numFmtId="40" fontId="16" fillId="0" borderId="0" applyFont="0" applyFill="0" applyBorder="0" applyAlignment="0" applyProtection="0"/>
    <xf numFmtId="3" fontId="6" fillId="0" borderId="0" applyFont="0" applyFill="0" applyBorder="0" applyAlignment="0" applyProtection="0"/>
    <xf numFmtId="211" fontId="3" fillId="0" borderId="0">
      <alignment horizontal="center"/>
    </xf>
    <xf numFmtId="43" fontId="6" fillId="0" borderId="0" applyFont="0" applyFill="0" applyBorder="0" applyAlignment="0" applyProtection="0"/>
    <xf numFmtId="207" fontId="16" fillId="0" borderId="0" applyFont="0" applyFill="0" applyBorder="0" applyAlignment="0" applyProtection="0"/>
    <xf numFmtId="43" fontId="6" fillId="0" borderId="0" applyFont="0" applyFill="0" applyBorder="0" applyAlignment="0" applyProtection="0"/>
    <xf numFmtId="212" fontId="6" fillId="0" borderId="0" applyFont="0" applyFill="0" applyBorder="0" applyAlignment="0" applyProtection="0"/>
    <xf numFmtId="213" fontId="6" fillId="0" borderId="0" applyFont="0" applyFill="0" applyBorder="0" applyAlignment="0" applyProtection="0"/>
    <xf numFmtId="214" fontId="16" fillId="0" borderId="0"/>
    <xf numFmtId="215" fontId="16" fillId="2" borderId="0" applyFont="0" applyBorder="0"/>
    <xf numFmtId="0" fontId="6" fillId="0" borderId="0" applyFont="0" applyFill="0" applyBorder="0" applyAlignment="0" applyProtection="0"/>
    <xf numFmtId="14" fontId="42" fillId="0" borderId="0" applyFill="0" applyBorder="0" applyAlignment="0"/>
    <xf numFmtId="15" fontId="16" fillId="0" borderId="0"/>
    <xf numFmtId="216" fontId="34" fillId="0" borderId="0"/>
    <xf numFmtId="216" fontId="39" fillId="0" borderId="0">
      <alignment horizontal="right"/>
    </xf>
    <xf numFmtId="217" fontId="16" fillId="0" borderId="0"/>
    <xf numFmtId="218" fontId="17" fillId="0" borderId="0"/>
    <xf numFmtId="42" fontId="3" fillId="0" borderId="0"/>
    <xf numFmtId="219" fontId="6" fillId="0" borderId="0" applyFont="0" applyFill="0" applyBorder="0" applyAlignment="0" applyProtection="0"/>
    <xf numFmtId="164" fontId="43" fillId="0" borderId="0" applyFont="0" applyFill="0" applyBorder="0" applyAlignment="0" applyProtection="0"/>
    <xf numFmtId="165" fontId="43" fillId="0" borderId="0" applyFont="0" applyFill="0" applyBorder="0" applyAlignment="0" applyProtection="0"/>
    <xf numFmtId="164" fontId="43" fillId="0" borderId="0" applyFont="0" applyFill="0" applyBorder="0" applyAlignment="0" applyProtection="0"/>
    <xf numFmtId="41"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41" fontId="43" fillId="0" borderId="0" applyFont="0" applyFill="0" applyBorder="0" applyAlignment="0" applyProtection="0"/>
    <xf numFmtId="165" fontId="43" fillId="0" borderId="0" applyFont="0" applyFill="0" applyBorder="0" applyAlignment="0" applyProtection="0"/>
    <xf numFmtId="43"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43" fontId="43" fillId="0" borderId="0" applyFont="0" applyFill="0" applyBorder="0" applyAlignment="0" applyProtection="0"/>
    <xf numFmtId="208" fontId="16" fillId="0" borderId="0" applyFill="0" applyBorder="0" applyAlignment="0"/>
    <xf numFmtId="207" fontId="16" fillId="0" borderId="0" applyFill="0" applyBorder="0" applyAlignment="0"/>
    <xf numFmtId="208" fontId="16" fillId="0" borderId="0" applyFill="0" applyBorder="0" applyAlignment="0"/>
    <xf numFmtId="220" fontId="16" fillId="0" borderId="0" applyFill="0" applyBorder="0" applyAlignment="0"/>
    <xf numFmtId="207" fontId="16" fillId="0" borderId="0" applyFill="0" applyBorder="0" applyAlignment="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204" fontId="16" fillId="0" borderId="0" applyNumberFormat="0" applyFont="0" applyFill="0" applyBorder="0" applyProtection="0">
      <alignment horizontal="fill"/>
    </xf>
    <xf numFmtId="2" fontId="6" fillId="0" borderId="0" applyFont="0" applyFill="0" applyBorder="0" applyAlignment="0" applyProtection="0"/>
    <xf numFmtId="9" fontId="44" fillId="0" borderId="0" applyFont="0" applyFill="0" applyBorder="0" applyAlignment="0" applyProtection="0"/>
    <xf numFmtId="221" fontId="6" fillId="0" borderId="0"/>
    <xf numFmtId="190" fontId="6" fillId="0" borderId="0"/>
    <xf numFmtId="222" fontId="17" fillId="0" borderId="0"/>
    <xf numFmtId="223" fontId="17" fillId="0" borderId="0"/>
    <xf numFmtId="0" fontId="16" fillId="0" borderId="0" applyFont="0" applyFill="0" applyBorder="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2"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38" fontId="5" fillId="3" borderId="0" applyNumberFormat="0" applyBorder="0" applyAlignment="0" applyProtection="0"/>
    <xf numFmtId="0" fontId="45" fillId="0" borderId="0">
      <alignment horizontal="left"/>
    </xf>
    <xf numFmtId="0" fontId="46" fillId="0" borderId="2" applyNumberFormat="0" applyAlignment="0" applyProtection="0">
      <alignment horizontal="left" vertical="center"/>
    </xf>
    <xf numFmtId="0" fontId="46" fillId="0" borderId="3">
      <alignment horizontal="left" vertical="center"/>
    </xf>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4"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3" fillId="0" borderId="17"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6"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5" fillId="0" borderId="18"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8"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19" applyNumberFormat="0" applyFill="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8"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7" fillId="0" borderId="0" applyProtection="0"/>
    <xf numFmtId="0" fontId="46" fillId="0" borderId="0" applyProtection="0"/>
    <xf numFmtId="5" fontId="48" fillId="4" borderId="4" applyNumberFormat="0" applyAlignment="0">
      <alignment horizontal="left" vertical="top"/>
    </xf>
    <xf numFmtId="49" fontId="49" fillId="0" borderId="4">
      <alignment vertical="center"/>
    </xf>
    <xf numFmtId="10" fontId="5" fillId="3" borderId="4" applyNumberFormat="0" applyBorder="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100"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99" fillId="52" borderId="15" applyNumberFormat="0" applyAlignment="0" applyProtection="0"/>
    <xf numFmtId="0" fontId="20" fillId="0" borderId="0"/>
    <xf numFmtId="208" fontId="16" fillId="0" borderId="0" applyFill="0" applyBorder="0" applyAlignment="0"/>
    <xf numFmtId="207" fontId="16" fillId="0" borderId="0" applyFill="0" applyBorder="0" applyAlignment="0"/>
    <xf numFmtId="208" fontId="16" fillId="0" borderId="0" applyFill="0" applyBorder="0" applyAlignment="0"/>
    <xf numFmtId="220" fontId="16" fillId="0" borderId="0" applyFill="0" applyBorder="0" applyAlignment="0"/>
    <xf numFmtId="207" fontId="16" fillId="0" borderId="0" applyFill="0" applyBorder="0" applyAlignment="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2"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0" fontId="101" fillId="0" borderId="20" applyNumberFormat="0" applyFill="0" applyAlignment="0" applyProtection="0"/>
    <xf numFmtId="38" fontId="16" fillId="0" borderId="0" applyFont="0" applyFill="0" applyBorder="0" applyAlignment="0" applyProtection="0"/>
    <xf numFmtId="40" fontId="16" fillId="0" borderId="0" applyFont="0" applyFill="0" applyBorder="0" applyAlignment="0" applyProtection="0"/>
    <xf numFmtId="41" fontId="6" fillId="0" borderId="0" applyFont="0" applyFill="0" applyBorder="0" applyAlignment="0" applyProtection="0"/>
    <xf numFmtId="43" fontId="6" fillId="0" borderId="0" applyFont="0" applyFill="0" applyBorder="0" applyAlignment="0" applyProtection="0"/>
    <xf numFmtId="0" fontId="50" fillId="0" borderId="5"/>
    <xf numFmtId="170" fontId="6" fillId="0" borderId="6"/>
    <xf numFmtId="224" fontId="16" fillId="0" borderId="0" applyFont="0" applyFill="0" applyBorder="0" applyAlignment="0" applyProtection="0"/>
    <xf numFmtId="225" fontId="16" fillId="0" borderId="0" applyFont="0" applyFill="0" applyBorder="0" applyAlignment="0" applyProtection="0"/>
    <xf numFmtId="42" fontId="6"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44" fontId="6" fillId="0" borderId="0" applyFont="0" applyFill="0" applyBorder="0" applyAlignment="0" applyProtection="0"/>
    <xf numFmtId="0" fontId="51" fillId="0" borderId="0" applyNumberFormat="0" applyFont="0" applyFill="0" applyAlignment="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4"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3" fillId="0" borderId="0"/>
    <xf numFmtId="37" fontId="52" fillId="0" borderId="0"/>
    <xf numFmtId="226" fontId="53" fillId="0" borderId="0"/>
    <xf numFmtId="0" fontId="54" fillId="0" borderId="0">
      <alignment vertical="top"/>
    </xf>
    <xf numFmtId="0" fontId="6" fillId="0" borderId="0"/>
    <xf numFmtId="0" fontId="6" fillId="0" borderId="0"/>
    <xf numFmtId="0" fontId="6" fillId="0" borderId="0"/>
    <xf numFmtId="0" fontId="6" fillId="0" borderId="0"/>
    <xf numFmtId="0" fontId="7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8" fillId="0" borderId="0"/>
    <xf numFmtId="0" fontId="6" fillId="0" borderId="0"/>
    <xf numFmtId="0" fontId="6" fillId="0" borderId="0"/>
    <xf numFmtId="0" fontId="78" fillId="0" borderId="0"/>
    <xf numFmtId="0" fontId="6" fillId="0" borderId="0"/>
    <xf numFmtId="0" fontId="13" fillId="0" borderId="0"/>
    <xf numFmtId="173" fontId="78"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6" fillId="0" borderId="0"/>
    <xf numFmtId="0" fontId="6" fillId="0" borderId="0"/>
    <xf numFmtId="0" fontId="6" fillId="0" borderId="0"/>
    <xf numFmtId="172"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6" fillId="0" borderId="0"/>
    <xf numFmtId="0" fontId="6" fillId="0" borderId="0"/>
    <xf numFmtId="172" fontId="80" fillId="0" borderId="0"/>
    <xf numFmtId="172" fontId="8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0" borderId="0"/>
    <xf numFmtId="0" fontId="6" fillId="0" borderId="0"/>
    <xf numFmtId="0" fontId="6" fillId="0" borderId="0"/>
    <xf numFmtId="0" fontId="6" fillId="0" borderId="0"/>
    <xf numFmtId="0" fontId="78" fillId="0" borderId="0"/>
    <xf numFmtId="0" fontId="78" fillId="0" borderId="0"/>
    <xf numFmtId="0" fontId="6" fillId="0" borderId="0"/>
    <xf numFmtId="0" fontId="20" fillId="0" borderId="0"/>
    <xf numFmtId="0" fontId="43" fillId="0" borderId="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8" fillId="54" borderId="21" applyNumberFormat="0" applyFont="0" applyAlignment="0" applyProtection="0"/>
    <xf numFmtId="0" fontId="80" fillId="54" borderId="21" applyNumberFormat="0" applyFont="0" applyAlignment="0" applyProtection="0"/>
    <xf numFmtId="0" fontId="80" fillId="54" borderId="21" applyNumberFormat="0" applyFont="0" applyAlignment="0" applyProtection="0"/>
    <xf numFmtId="0" fontId="80" fillId="54" borderId="21" applyNumberFormat="0" applyFont="0" applyAlignment="0" applyProtection="0"/>
    <xf numFmtId="0" fontId="80" fillId="54" borderId="21" applyNumberFormat="0" applyFont="0" applyAlignment="0" applyProtection="0"/>
    <xf numFmtId="0" fontId="80" fillId="54" borderId="21" applyNumberFormat="0" applyFont="0" applyAlignment="0" applyProtection="0"/>
    <xf numFmtId="0" fontId="80"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8"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9"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0" fontId="78" fillId="54" borderId="21" applyNumberFormat="0" applyFont="0" applyAlignment="0" applyProtection="0"/>
    <xf numFmtId="37" fontId="3" fillId="0" borderId="0"/>
    <xf numFmtId="227" fontId="17" fillId="0" borderId="0"/>
    <xf numFmtId="41" fontId="3" fillId="0" borderId="0"/>
    <xf numFmtId="40" fontId="55" fillId="0" borderId="0" applyFont="0" applyFill="0" applyBorder="0" applyAlignment="0" applyProtection="0"/>
    <xf numFmtId="38" fontId="55" fillId="0" borderId="0" applyFont="0" applyFill="0" applyBorder="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7"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0" fontId="106" fillId="49" borderId="22" applyNumberFormat="0" applyAlignment="0" applyProtection="0"/>
    <xf numFmtId="228" fontId="16" fillId="0" borderId="0" applyFont="0" applyFill="0" applyBorder="0" applyAlignment="0" applyProtection="0"/>
    <xf numFmtId="229" fontId="16" fillId="0" borderId="0" applyFont="0" applyFill="0" applyBorder="0" applyAlignment="0" applyProtection="0"/>
    <xf numFmtId="14" fontId="32" fillId="0" borderId="0">
      <alignment horizontal="center" wrapText="1"/>
      <protection locked="0"/>
    </xf>
    <xf numFmtId="9" fontId="78" fillId="0" borderId="0" applyFont="0" applyFill="0" applyBorder="0" applyAlignment="0" applyProtection="0"/>
    <xf numFmtId="230" fontId="16" fillId="0" borderId="0" applyFont="0" applyFill="0" applyBorder="0" applyAlignment="0" applyProtection="0"/>
    <xf numFmtId="231" fontId="16" fillId="0" borderId="0" applyFont="0" applyFill="0" applyBorder="0" applyAlignment="0" applyProtection="0"/>
    <xf numFmtId="10" fontId="6" fillId="0" borderId="0" applyFont="0" applyFill="0" applyBorder="0" applyAlignment="0" applyProtection="0"/>
    <xf numFmtId="9" fontId="80" fillId="0" borderId="0" applyFont="0" applyFill="0" applyBorder="0" applyAlignment="0" applyProtection="0"/>
    <xf numFmtId="43" fontId="6" fillId="0" borderId="0" applyFont="0" applyFill="0" applyBorder="0" applyAlignment="0" applyProtection="0"/>
    <xf numFmtId="9" fontId="80" fillId="0" borderId="0" applyFont="0" applyFill="0" applyBorder="0" applyAlignment="0" applyProtection="0"/>
    <xf numFmtId="9" fontId="78" fillId="0" borderId="0" applyFont="0" applyFill="0" applyBorder="0" applyAlignment="0" applyProtection="0"/>
    <xf numFmtId="232" fontId="16" fillId="0" borderId="0" applyFont="0" applyFill="0" applyBorder="0" applyAlignment="0" applyProtection="0"/>
    <xf numFmtId="233" fontId="16" fillId="0" borderId="0" applyFont="0" applyFill="0" applyBorder="0" applyAlignment="0" applyProtection="0"/>
    <xf numFmtId="9" fontId="16" fillId="0" borderId="0" applyFont="0" applyFill="0" applyBorder="0" applyAlignment="0" applyProtection="0"/>
    <xf numFmtId="10" fontId="16" fillId="0" borderId="0" applyFont="0" applyFill="0" applyBorder="0" applyAlignment="0" applyProtection="0"/>
    <xf numFmtId="234" fontId="3" fillId="0" borderId="0"/>
    <xf numFmtId="234" fontId="17" fillId="0" borderId="0"/>
    <xf numFmtId="208" fontId="16" fillId="0" borderId="0" applyFill="0" applyBorder="0" applyAlignment="0"/>
    <xf numFmtId="207" fontId="16" fillId="0" borderId="0" applyFill="0" applyBorder="0" applyAlignment="0"/>
    <xf numFmtId="208" fontId="16" fillId="0" borderId="0" applyFill="0" applyBorder="0" applyAlignment="0"/>
    <xf numFmtId="220" fontId="16" fillId="0" borderId="0" applyFill="0" applyBorder="0" applyAlignment="0"/>
    <xf numFmtId="207" fontId="16" fillId="0" borderId="0" applyFill="0" applyBorder="0" applyAlignment="0"/>
    <xf numFmtId="0" fontId="16" fillId="0" borderId="0" applyNumberFormat="0" applyFont="0" applyFill="0" applyBorder="0" applyAlignment="0" applyProtection="0">
      <alignment horizontal="left"/>
    </xf>
    <xf numFmtId="15" fontId="16" fillId="0" borderId="0" applyFont="0" applyFill="0" applyBorder="0" applyAlignment="0" applyProtection="0"/>
    <xf numFmtId="4" fontId="16" fillId="0" borderId="0" applyFont="0" applyFill="0" applyBorder="0" applyAlignment="0" applyProtection="0"/>
    <xf numFmtId="0" fontId="56" fillId="0" borderId="5">
      <alignment horizontal="center"/>
    </xf>
    <xf numFmtId="3" fontId="16" fillId="0" borderId="0" applyFont="0" applyFill="0" applyBorder="0" applyAlignment="0" applyProtection="0"/>
    <xf numFmtId="0" fontId="16" fillId="5" borderId="0" applyNumberFormat="0" applyFont="0" applyBorder="0" applyAlignment="0" applyProtection="0"/>
    <xf numFmtId="4" fontId="57" fillId="6" borderId="7" applyNumberFormat="0" applyProtection="0">
      <alignment vertical="center"/>
    </xf>
    <xf numFmtId="4" fontId="58" fillId="6" borderId="7" applyNumberFormat="0" applyProtection="0">
      <alignment vertical="center"/>
    </xf>
    <xf numFmtId="4" fontId="59" fillId="6" borderId="7" applyNumberFormat="0" applyProtection="0">
      <alignment horizontal="left" vertical="center" indent="1"/>
    </xf>
    <xf numFmtId="4" fontId="59" fillId="7" borderId="0" applyNumberFormat="0" applyProtection="0">
      <alignment horizontal="left" vertical="center" indent="1"/>
    </xf>
    <xf numFmtId="4" fontId="59" fillId="8" borderId="7" applyNumberFormat="0" applyProtection="0">
      <alignment horizontal="right" vertical="center"/>
    </xf>
    <xf numFmtId="4" fontId="59" fillId="9" borderId="7" applyNumberFormat="0" applyProtection="0">
      <alignment horizontal="right" vertical="center"/>
    </xf>
    <xf numFmtId="4" fontId="59" fillId="10" borderId="7" applyNumberFormat="0" applyProtection="0">
      <alignment horizontal="right" vertical="center"/>
    </xf>
    <xf numFmtId="4" fontId="59" fillId="11" borderId="7" applyNumberFormat="0" applyProtection="0">
      <alignment horizontal="right" vertical="center"/>
    </xf>
    <xf numFmtId="4" fontId="59" fillId="12" borderId="7" applyNumberFormat="0" applyProtection="0">
      <alignment horizontal="right" vertical="center"/>
    </xf>
    <xf numFmtId="4" fontId="59" fillId="13" borderId="7" applyNumberFormat="0" applyProtection="0">
      <alignment horizontal="right" vertical="center"/>
    </xf>
    <xf numFmtId="4" fontId="59" fillId="14" borderId="7" applyNumberFormat="0" applyProtection="0">
      <alignment horizontal="right" vertical="center"/>
    </xf>
    <xf numFmtId="4" fontId="59" fillId="15" borderId="7" applyNumberFormat="0" applyProtection="0">
      <alignment horizontal="right" vertical="center"/>
    </xf>
    <xf numFmtId="4" fontId="59" fillId="16" borderId="7" applyNumberFormat="0" applyProtection="0">
      <alignment horizontal="right" vertical="center"/>
    </xf>
    <xf numFmtId="4" fontId="57" fillId="17" borderId="8" applyNumberFormat="0" applyProtection="0">
      <alignment horizontal="left" vertical="center" indent="1"/>
    </xf>
    <xf numFmtId="4" fontId="57" fillId="18" borderId="0" applyNumberFormat="0" applyProtection="0">
      <alignment horizontal="left" vertical="center" indent="1"/>
    </xf>
    <xf numFmtId="4" fontId="57" fillId="7" borderId="0" applyNumberFormat="0" applyProtection="0">
      <alignment horizontal="left" vertical="center" indent="1"/>
    </xf>
    <xf numFmtId="4" fontId="59" fillId="18" borderId="7" applyNumberFormat="0" applyProtection="0">
      <alignment horizontal="right" vertical="center"/>
    </xf>
    <xf numFmtId="4" fontId="42" fillId="18" borderId="0" applyNumberFormat="0" applyProtection="0">
      <alignment horizontal="left" vertical="center" indent="1"/>
    </xf>
    <xf numFmtId="4" fontId="42" fillId="7" borderId="0" applyNumberFormat="0" applyProtection="0">
      <alignment horizontal="left" vertical="center" indent="1"/>
    </xf>
    <xf numFmtId="4" fontId="59" fillId="19" borderId="7" applyNumberFormat="0" applyProtection="0">
      <alignment vertical="center"/>
    </xf>
    <xf numFmtId="4" fontId="60" fillId="19" borderId="7" applyNumberFormat="0" applyProtection="0">
      <alignment vertical="center"/>
    </xf>
    <xf numFmtId="4" fontId="57" fillId="18" borderId="9" applyNumberFormat="0" applyProtection="0">
      <alignment horizontal="left" vertical="center" indent="1"/>
    </xf>
    <xf numFmtId="4" fontId="59" fillId="19" borderId="7" applyNumberFormat="0" applyProtection="0">
      <alignment horizontal="right" vertical="center"/>
    </xf>
    <xf numFmtId="4" fontId="60" fillId="19" borderId="7" applyNumberFormat="0" applyProtection="0">
      <alignment horizontal="right" vertical="center"/>
    </xf>
    <xf numFmtId="4" fontId="57" fillId="18" borderId="7" applyNumberFormat="0" applyProtection="0">
      <alignment horizontal="left" vertical="center" indent="1"/>
    </xf>
    <xf numFmtId="4" fontId="61" fillId="4" borderId="9" applyNumberFormat="0" applyProtection="0">
      <alignment horizontal="left" vertical="center" indent="1"/>
    </xf>
    <xf numFmtId="4" fontId="62" fillId="19" borderId="7" applyNumberFormat="0" applyProtection="0">
      <alignment horizontal="right" vertical="center"/>
    </xf>
    <xf numFmtId="230" fontId="16" fillId="0" borderId="0">
      <alignment horizontal="center"/>
    </xf>
    <xf numFmtId="0" fontId="42" fillId="0" borderId="0">
      <alignment vertical="top"/>
    </xf>
    <xf numFmtId="173" fontId="38" fillId="0" borderId="0" applyFont="0" applyFill="0" applyBorder="0" applyAlignment="0" applyProtection="0"/>
    <xf numFmtId="0" fontId="50" fillId="0" borderId="0"/>
    <xf numFmtId="235" fontId="63" fillId="0" borderId="10">
      <alignment horizontal="right" vertical="center"/>
    </xf>
    <xf numFmtId="49" fontId="42" fillId="0" borderId="0" applyFill="0" applyBorder="0" applyAlignment="0"/>
    <xf numFmtId="236" fontId="16" fillId="0" borderId="0" applyFill="0" applyBorder="0" applyAlignment="0"/>
    <xf numFmtId="236" fontId="16" fillId="0" borderId="0" applyFill="0" applyBorder="0" applyAlignment="0"/>
    <xf numFmtId="237" fontId="63" fillId="0" borderId="10">
      <alignment horizontal="center"/>
    </xf>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9"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08" fillId="0" borderId="23" applyNumberFormat="0" applyFill="0" applyAlignment="0" applyProtection="0"/>
    <xf numFmtId="0" fontId="16" fillId="0" borderId="0"/>
    <xf numFmtId="238" fontId="5" fillId="0" borderId="0" applyFont="0" applyFill="0" applyBorder="0" applyAlignment="0" applyProtection="0"/>
    <xf numFmtId="239" fontId="63" fillId="0" borderId="0"/>
    <xf numFmtId="240" fontId="63" fillId="0" borderId="4"/>
    <xf numFmtId="5" fontId="64" fillId="20" borderId="11">
      <alignment vertical="top"/>
    </xf>
    <xf numFmtId="0" fontId="65" fillId="21" borderId="4">
      <alignment horizontal="left" vertical="center"/>
    </xf>
    <xf numFmtId="6" fontId="66" fillId="22" borderId="11"/>
    <xf numFmtId="5" fontId="48" fillId="0" borderId="11">
      <alignment horizontal="left" vertical="top"/>
    </xf>
    <xf numFmtId="0" fontId="67" fillId="23" borderId="0">
      <alignment horizontal="left" vertical="center"/>
    </xf>
    <xf numFmtId="5" fontId="21" fillId="0" borderId="12">
      <alignment horizontal="left" vertical="top"/>
    </xf>
    <xf numFmtId="0" fontId="68" fillId="0" borderId="12">
      <alignment horizontal="left" vertical="center"/>
    </xf>
    <xf numFmtId="42" fontId="43" fillId="0" borderId="0" applyFont="0" applyFill="0" applyBorder="0" applyAlignment="0" applyProtection="0"/>
    <xf numFmtId="44" fontId="43" fillId="0" borderId="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1"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69" fillId="0" borderId="0">
      <alignment horizontal="left"/>
    </xf>
    <xf numFmtId="0" fontId="70" fillId="0" borderId="0" applyNumberFormat="0" applyFill="0" applyBorder="0" applyAlignment="0" applyProtection="0"/>
    <xf numFmtId="192" fontId="39" fillId="0" borderId="0">
      <alignment horizontal="right"/>
    </xf>
    <xf numFmtId="241" fontId="17" fillId="0" borderId="0"/>
    <xf numFmtId="194" fontId="3" fillId="0" borderId="0"/>
    <xf numFmtId="192" fontId="34" fillId="0" borderId="0"/>
    <xf numFmtId="40" fontId="2" fillId="0" borderId="0"/>
    <xf numFmtId="40" fontId="2" fillId="0" borderId="0"/>
    <xf numFmtId="40" fontId="2" fillId="0" borderId="0"/>
    <xf numFmtId="40" fontId="2" fillId="0" borderId="0"/>
    <xf numFmtId="40" fontId="2" fillId="0" borderId="0"/>
    <xf numFmtId="0" fontId="6" fillId="0" borderId="0"/>
    <xf numFmtId="0" fontId="71" fillId="0" borderId="0" applyFont="0" applyFill="0" applyBorder="0" applyAlignment="0" applyProtection="0"/>
    <xf numFmtId="0" fontId="71" fillId="0" borderId="0" applyFont="0" applyFill="0" applyBorder="0" applyAlignment="0" applyProtection="0"/>
    <xf numFmtId="0" fontId="13" fillId="0" borderId="0">
      <alignment vertical="center"/>
    </xf>
    <xf numFmtId="40" fontId="72" fillId="0" borderId="0" applyFont="0" applyFill="0" applyBorder="0" applyAlignment="0" applyProtection="0"/>
    <xf numFmtId="38" fontId="72" fillId="0" borderId="0" applyFont="0" applyFill="0" applyBorder="0" applyAlignment="0" applyProtection="0"/>
    <xf numFmtId="0" fontId="72" fillId="0" borderId="0" applyFont="0" applyFill="0" applyBorder="0" applyAlignment="0" applyProtection="0"/>
    <xf numFmtId="0" fontId="72" fillId="0" borderId="0" applyFont="0" applyFill="0" applyBorder="0" applyAlignment="0" applyProtection="0"/>
    <xf numFmtId="9" fontId="73" fillId="0" borderId="0" applyFont="0" applyFill="0" applyBorder="0" applyAlignment="0" applyProtection="0"/>
    <xf numFmtId="0" fontId="74" fillId="0" borderId="0"/>
    <xf numFmtId="242" fontId="6" fillId="0" borderId="0" applyFont="0" applyFill="0" applyBorder="0" applyAlignment="0" applyProtection="0"/>
    <xf numFmtId="243" fontId="6" fillId="0" borderId="0" applyFont="0" applyFill="0" applyBorder="0" applyAlignment="0" applyProtection="0"/>
    <xf numFmtId="244" fontId="75" fillId="0" borderId="0" applyFont="0" applyFill="0" applyBorder="0" applyAlignment="0" applyProtection="0"/>
    <xf numFmtId="245" fontId="75" fillId="0" borderId="0" applyFont="0" applyFill="0" applyBorder="0" applyAlignment="0" applyProtection="0"/>
    <xf numFmtId="0" fontId="76" fillId="0" borderId="0"/>
    <xf numFmtId="0" fontId="51" fillId="0" borderId="0"/>
    <xf numFmtId="246" fontId="2" fillId="0" borderId="0"/>
    <xf numFmtId="174" fontId="1" fillId="0" borderId="0" applyFill="0" applyBorder="0" applyAlignment="0" applyProtection="0"/>
    <xf numFmtId="174" fontId="1" fillId="0" borderId="0" applyFill="0" applyBorder="0" applyAlignment="0" applyProtection="0"/>
    <xf numFmtId="174" fontId="1" fillId="0" borderId="0" applyFill="0" applyBorder="0" applyAlignment="0" applyProtection="0"/>
    <xf numFmtId="174" fontId="1" fillId="0" borderId="0" applyFill="0" applyBorder="0" applyAlignment="0" applyProtection="0"/>
    <xf numFmtId="40" fontId="16" fillId="0" borderId="0">
      <alignment horizontal="right"/>
    </xf>
    <xf numFmtId="174" fontId="1" fillId="0" borderId="0" applyFill="0" applyBorder="0" applyAlignment="0" applyProtection="0"/>
    <xf numFmtId="174" fontId="1" fillId="0" borderId="0" applyFill="0" applyBorder="0" applyAlignment="0" applyProtection="0"/>
    <xf numFmtId="164" fontId="77" fillId="0" borderId="0" applyFont="0" applyFill="0" applyBorder="0" applyAlignment="0" applyProtection="0"/>
    <xf numFmtId="165" fontId="77" fillId="0" borderId="0" applyFont="0" applyFill="0" applyBorder="0" applyAlignment="0" applyProtection="0"/>
    <xf numFmtId="0" fontId="12" fillId="0" borderId="0"/>
    <xf numFmtId="0" fontId="3" fillId="0" borderId="0"/>
    <xf numFmtId="166" fontId="77" fillId="0" borderId="0" applyFont="0" applyFill="0" applyBorder="0" applyAlignment="0" applyProtection="0"/>
    <xf numFmtId="42" fontId="13" fillId="0" borderId="0" applyFont="0" applyFill="0" applyBorder="0" applyAlignment="0" applyProtection="0"/>
    <xf numFmtId="167" fontId="77" fillId="0" borderId="0" applyFont="0" applyFill="0" applyBorder="0" applyAlignment="0" applyProtection="0"/>
    <xf numFmtId="0" fontId="78" fillId="0" borderId="0"/>
    <xf numFmtId="43" fontId="78" fillId="0" borderId="0" applyFont="0" applyFill="0" applyBorder="0" applyAlignment="0" applyProtection="0"/>
    <xf numFmtId="9" fontId="118" fillId="0" borderId="0" applyFont="0" applyFill="0" applyBorder="0" applyAlignment="0" applyProtection="0"/>
    <xf numFmtId="165"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0" fontId="78" fillId="0" borderId="0"/>
    <xf numFmtId="43" fontId="78" fillId="0" borderId="0" applyFont="0" applyFill="0" applyBorder="0" applyAlignment="0" applyProtection="0"/>
    <xf numFmtId="9" fontId="78" fillId="0" borderId="0" applyFont="0" applyFill="0" applyBorder="0" applyAlignment="0" applyProtection="0"/>
    <xf numFmtId="0" fontId="78" fillId="0" borderId="0"/>
    <xf numFmtId="9" fontId="78" fillId="0" borderId="0" applyFont="0" applyFill="0" applyBorder="0" applyAlignment="0" applyProtection="0"/>
    <xf numFmtId="0" fontId="146" fillId="0" borderId="0"/>
    <xf numFmtId="9" fontId="146" fillId="0" borderId="0" applyFont="0" applyFill="0" applyBorder="0" applyAlignment="0" applyProtection="0"/>
    <xf numFmtId="169" fontId="78" fillId="0" borderId="0" applyFont="0" applyFill="0" applyBorder="0" applyAlignment="0" applyProtection="0"/>
    <xf numFmtId="0" fontId="78" fillId="0" borderId="0"/>
    <xf numFmtId="43" fontId="146" fillId="0" borderId="0" applyFont="0" applyFill="0" applyBorder="0" applyAlignment="0" applyProtection="0"/>
    <xf numFmtId="0" fontId="146" fillId="0" borderId="0"/>
    <xf numFmtId="43" fontId="78" fillId="0" borderId="0" applyFont="0" applyFill="0" applyBorder="0" applyAlignment="0" applyProtection="0"/>
    <xf numFmtId="0" fontId="105" fillId="0" borderId="0"/>
  </cellStyleXfs>
  <cellXfs count="383">
    <xf numFmtId="0" fontId="0" fillId="0" borderId="0" xfId="0"/>
    <xf numFmtId="0" fontId="112" fillId="0" borderId="0" xfId="2538" applyFont="1"/>
    <xf numFmtId="173" fontId="112" fillId="0" borderId="0" xfId="1988" applyNumberFormat="1" applyFont="1" applyFill="1" applyBorder="1" applyProtection="1"/>
    <xf numFmtId="0" fontId="112" fillId="0" borderId="0" xfId="0" applyFont="1"/>
    <xf numFmtId="43" fontId="117" fillId="56" borderId="14" xfId="1988" applyFont="1" applyFill="1" applyBorder="1" applyAlignment="1" applyProtection="1">
      <alignment horizontal="center" vertical="center" wrapText="1"/>
    </xf>
    <xf numFmtId="43" fontId="117" fillId="56" borderId="13" xfId="1988" applyFont="1" applyFill="1" applyBorder="1" applyAlignment="1" applyProtection="1">
      <alignment horizontal="center" vertical="center" wrapText="1"/>
    </xf>
    <xf numFmtId="41" fontId="112" fillId="0" borderId="0" xfId="0" applyNumberFormat="1" applyFont="1"/>
    <xf numFmtId="41" fontId="112" fillId="0" borderId="0" xfId="1988" applyNumberFormat="1" applyFont="1" applyFill="1" applyBorder="1" applyProtection="1"/>
    <xf numFmtId="10" fontId="112" fillId="0" borderId="0" xfId="2764" applyNumberFormat="1" applyFont="1" applyFill="1"/>
    <xf numFmtId="10" fontId="112" fillId="55" borderId="0" xfId="1988" applyNumberFormat="1" applyFont="1" applyFill="1" applyBorder="1" applyProtection="1"/>
    <xf numFmtId="9" fontId="112" fillId="0" borderId="0" xfId="0" applyNumberFormat="1" applyFont="1"/>
    <xf numFmtId="0" fontId="116" fillId="0" borderId="0" xfId="0" applyFont="1"/>
    <xf numFmtId="41" fontId="42" fillId="0" borderId="0" xfId="2538" applyNumberFormat="1" applyFont="1"/>
    <xf numFmtId="0" fontId="78" fillId="0" borderId="0" xfId="2970"/>
    <xf numFmtId="173" fontId="112" fillId="0" borderId="0" xfId="0" applyNumberFormat="1" applyFont="1"/>
    <xf numFmtId="0" fontId="42" fillId="0" borderId="0" xfId="2538" applyFont="1"/>
    <xf numFmtId="41" fontId="6" fillId="0" borderId="0" xfId="1988" applyNumberFormat="1" applyFont="1" applyFill="1" applyBorder="1" applyAlignment="1" applyProtection="1">
      <alignment horizontal="right" vertical="center"/>
      <protection hidden="1"/>
    </xf>
    <xf numFmtId="173" fontId="78" fillId="0" borderId="0" xfId="2971" applyNumberFormat="1" applyFont="1"/>
    <xf numFmtId="173" fontId="78" fillId="0" borderId="0" xfId="2971" applyNumberFormat="1" applyFont="1" applyAlignment="1">
      <alignment horizontal="center" vertical="center"/>
    </xf>
    <xf numFmtId="41" fontId="113" fillId="0" borderId="0" xfId="0" applyNumberFormat="1" applyFont="1"/>
    <xf numFmtId="10" fontId="112" fillId="0" borderId="0" xfId="1988" applyNumberFormat="1" applyFont="1" applyFill="1" applyBorder="1" applyProtection="1"/>
    <xf numFmtId="0" fontId="78" fillId="0" borderId="0" xfId="2970" applyAlignment="1">
      <alignment horizontal="left" vertical="center"/>
    </xf>
    <xf numFmtId="9" fontId="78" fillId="0" borderId="0" xfId="2764" applyFont="1"/>
    <xf numFmtId="0" fontId="115" fillId="0" borderId="0" xfId="2970" applyFont="1"/>
    <xf numFmtId="173" fontId="113" fillId="0" borderId="0" xfId="2971" applyNumberFormat="1" applyFont="1"/>
    <xf numFmtId="0" fontId="42" fillId="0" borderId="0" xfId="0" applyFont="1"/>
    <xf numFmtId="0" fontId="113" fillId="0" borderId="4" xfId="0" applyFont="1" applyBorder="1" applyAlignment="1">
      <alignment vertical="center"/>
    </xf>
    <xf numFmtId="0" fontId="113" fillId="0" borderId="4" xfId="0" applyFont="1" applyBorder="1" applyAlignment="1">
      <alignment horizontal="right" vertical="center"/>
    </xf>
    <xf numFmtId="0" fontId="113" fillId="0" borderId="0" xfId="2538" applyFont="1"/>
    <xf numFmtId="0" fontId="113" fillId="59" borderId="0" xfId="2538" applyFont="1" applyFill="1"/>
    <xf numFmtId="14" fontId="112" fillId="0" borderId="0" xfId="1988" applyNumberFormat="1" applyFont="1" applyFill="1" applyBorder="1" applyProtection="1"/>
    <xf numFmtId="9" fontId="114" fillId="0" borderId="0" xfId="0" applyNumberFormat="1" applyFont="1"/>
    <xf numFmtId="0" fontId="120" fillId="0" borderId="0" xfId="0" applyFont="1"/>
    <xf numFmtId="0" fontId="121" fillId="0" borderId="0" xfId="0" applyFont="1" applyAlignment="1">
      <alignment horizontal="left"/>
    </xf>
    <xf numFmtId="0" fontId="120" fillId="0" borderId="0" xfId="0" applyFont="1" applyAlignment="1">
      <alignment horizontal="left"/>
    </xf>
    <xf numFmtId="0" fontId="120" fillId="0" borderId="0" xfId="0" applyFont="1" applyAlignment="1">
      <alignment horizontal="right"/>
    </xf>
    <xf numFmtId="0" fontId="13" fillId="0" borderId="0" xfId="0" applyFont="1"/>
    <xf numFmtId="0" fontId="122" fillId="0" borderId="0" xfId="0" applyFont="1" applyAlignment="1">
      <alignment horizontal="centerContinuous" vertical="center" wrapText="1"/>
    </xf>
    <xf numFmtId="0" fontId="121" fillId="0" borderId="0" xfId="0" applyFont="1" applyAlignment="1">
      <alignment horizontal="centerContinuous" vertical="center" wrapText="1"/>
    </xf>
    <xf numFmtId="171" fontId="120" fillId="0" borderId="0" xfId="0" applyNumberFormat="1" applyFont="1"/>
    <xf numFmtId="0" fontId="121" fillId="0" borderId="0" xfId="0" applyFont="1" applyAlignment="1">
      <alignment horizontal="centerContinuous"/>
    </xf>
    <xf numFmtId="0" fontId="123" fillId="55" borderId="4" xfId="0" applyFont="1" applyFill="1" applyBorder="1" applyAlignment="1">
      <alignment horizontal="center"/>
    </xf>
    <xf numFmtId="172" fontId="123" fillId="55" borderId="4" xfId="2024" applyNumberFormat="1" applyFont="1" applyFill="1" applyBorder="1" applyAlignment="1" applyProtection="1">
      <alignment horizontal="center"/>
    </xf>
    <xf numFmtId="0" fontId="124" fillId="58" borderId="29" xfId="0" applyFont="1" applyFill="1" applyBorder="1"/>
    <xf numFmtId="0" fontId="121" fillId="0" borderId="30" xfId="0" applyFont="1" applyBorder="1" applyAlignment="1">
      <alignment horizontal="left" indent="2"/>
    </xf>
    <xf numFmtId="0" fontId="121" fillId="0" borderId="26" xfId="0" applyFont="1" applyBorder="1" applyAlignment="1">
      <alignment horizontal="left" indent="2"/>
    </xf>
    <xf numFmtId="0" fontId="120" fillId="0" borderId="26" xfId="0" applyFont="1" applyBorder="1"/>
    <xf numFmtId="171" fontId="121" fillId="0" borderId="0" xfId="0" applyNumberFormat="1" applyFont="1"/>
    <xf numFmtId="0" fontId="120" fillId="0" borderId="31" xfId="0" applyFont="1" applyBorder="1" applyAlignment="1">
      <alignment horizontal="left" indent="2"/>
    </xf>
    <xf numFmtId="0" fontId="120" fillId="0" borderId="27" xfId="0" applyFont="1" applyBorder="1" applyAlignment="1">
      <alignment horizontal="left" indent="2"/>
    </xf>
    <xf numFmtId="0" fontId="120" fillId="0" borderId="27" xfId="0" applyFont="1" applyBorder="1"/>
    <xf numFmtId="0" fontId="121" fillId="55" borderId="32" xfId="0" applyFont="1" applyFill="1" applyBorder="1" applyAlignment="1" applyProtection="1">
      <alignment horizontal="center"/>
      <protection locked="0"/>
    </xf>
    <xf numFmtId="0" fontId="120" fillId="0" borderId="37" xfId="0" applyFont="1" applyBorder="1" applyAlignment="1">
      <alignment horizontal="left" indent="2"/>
    </xf>
    <xf numFmtId="0" fontId="120" fillId="0" borderId="38" xfId="0" applyFont="1" applyBorder="1" applyAlignment="1">
      <alignment horizontal="left" indent="2"/>
    </xf>
    <xf numFmtId="0" fontId="120" fillId="0" borderId="38" xfId="0" applyFont="1" applyBorder="1"/>
    <xf numFmtId="0" fontId="124" fillId="58" borderId="40" xfId="0" applyFont="1" applyFill="1" applyBorder="1"/>
    <xf numFmtId="0" fontId="124" fillId="58" borderId="3" xfId="0" applyFont="1" applyFill="1" applyBorder="1"/>
    <xf numFmtId="3" fontId="120" fillId="58" borderId="3" xfId="0" applyNumberFormat="1" applyFont="1" applyFill="1" applyBorder="1"/>
    <xf numFmtId="0" fontId="120" fillId="58" borderId="3" xfId="0" applyFont="1" applyFill="1" applyBorder="1"/>
    <xf numFmtId="165" fontId="120" fillId="58" borderId="41" xfId="2024" applyNumberFormat="1" applyFont="1" applyFill="1" applyBorder="1" applyProtection="1"/>
    <xf numFmtId="0" fontId="120" fillId="0" borderId="27" xfId="0" applyFont="1" applyBorder="1" applyAlignment="1">
      <alignment horizontal="right" indent="1"/>
    </xf>
    <xf numFmtId="172" fontId="120" fillId="0" borderId="32" xfId="2024" applyNumberFormat="1" applyFont="1" applyFill="1" applyBorder="1" applyAlignment="1" applyProtection="1">
      <alignment horizontal="right"/>
      <protection locked="0"/>
    </xf>
    <xf numFmtId="0" fontId="125" fillId="0" borderId="0" xfId="0" applyFont="1"/>
    <xf numFmtId="173" fontId="125" fillId="57" borderId="0" xfId="2003" applyNumberFormat="1" applyFont="1" applyFill="1" applyBorder="1" applyAlignment="1" applyProtection="1">
      <alignment vertical="center"/>
      <protection hidden="1"/>
    </xf>
    <xf numFmtId="0" fontId="120" fillId="0" borderId="27" xfId="0" applyFont="1" applyBorder="1" applyAlignment="1">
      <alignment vertical="center" wrapText="1"/>
    </xf>
    <xf numFmtId="41" fontId="13" fillId="0" borderId="0" xfId="0" applyNumberFormat="1" applyFont="1"/>
    <xf numFmtId="0" fontId="120" fillId="0" borderId="28" xfId="0" applyFont="1" applyBorder="1" applyAlignment="1">
      <alignment wrapText="1"/>
    </xf>
    <xf numFmtId="0" fontId="121" fillId="0" borderId="35" xfId="0" applyFont="1" applyBorder="1" applyAlignment="1">
      <alignment vertical="center"/>
    </xf>
    <xf numFmtId="172" fontId="125" fillId="0" borderId="0" xfId="2024" applyNumberFormat="1" applyFont="1" applyBorder="1" applyAlignment="1" applyProtection="1">
      <alignment wrapText="1"/>
    </xf>
    <xf numFmtId="0" fontId="121" fillId="0" borderId="0" xfId="0" applyFont="1"/>
    <xf numFmtId="0" fontId="120" fillId="0" borderId="0" xfId="0" applyFont="1" applyAlignment="1">
      <alignment wrapText="1"/>
    </xf>
    <xf numFmtId="0" fontId="120" fillId="0" borderId="0" xfId="2538" applyFont="1"/>
    <xf numFmtId="0" fontId="13" fillId="0" borderId="0" xfId="0" quotePrefix="1" applyFont="1" applyAlignment="1">
      <alignment horizontal="center" wrapText="1"/>
    </xf>
    <xf numFmtId="0" fontId="121" fillId="0" borderId="0" xfId="0" applyFont="1" applyAlignment="1">
      <alignment horizontal="center" wrapText="1"/>
    </xf>
    <xf numFmtId="0" fontId="119" fillId="0" borderId="0" xfId="0" applyFont="1"/>
    <xf numFmtId="0" fontId="123" fillId="0" borderId="0" xfId="2538" applyFont="1" applyAlignment="1">
      <alignment vertical="center"/>
    </xf>
    <xf numFmtId="41" fontId="123" fillId="0" borderId="0" xfId="2972" applyNumberFormat="1" applyFont="1"/>
    <xf numFmtId="0" fontId="123" fillId="0" borderId="0" xfId="2538" applyFont="1"/>
    <xf numFmtId="9" fontId="123" fillId="0" borderId="0" xfId="2538" applyNumberFormat="1" applyFont="1"/>
    <xf numFmtId="0" fontId="126" fillId="0" borderId="0" xfId="2538" applyFont="1"/>
    <xf numFmtId="0" fontId="127" fillId="0" borderId="0" xfId="0" applyFont="1" applyAlignment="1">
      <alignment horizontal="center"/>
    </xf>
    <xf numFmtId="0" fontId="128" fillId="0" borderId="0" xfId="0" applyFont="1" applyAlignment="1">
      <alignment horizontal="center"/>
    </xf>
    <xf numFmtId="14" fontId="131" fillId="60" borderId="3" xfId="0" applyNumberFormat="1" applyFont="1" applyFill="1" applyBorder="1" applyAlignment="1">
      <alignment horizontal="center" vertical="center" wrapText="1"/>
    </xf>
    <xf numFmtId="41" fontId="13" fillId="0" borderId="0" xfId="1988" applyNumberFormat="1" applyFont="1" applyFill="1" applyBorder="1" applyAlignment="1" applyProtection="1">
      <alignment horizontal="right" vertical="center"/>
      <protection locked="0"/>
    </xf>
    <xf numFmtId="0" fontId="13" fillId="0" borderId="0" xfId="1988" applyNumberFormat="1" applyFont="1" applyFill="1" applyBorder="1" applyAlignment="1" applyProtection="1">
      <alignment horizontal="right" vertical="center"/>
      <protection hidden="1"/>
    </xf>
    <xf numFmtId="41" fontId="13" fillId="0" borderId="0" xfId="1988" applyNumberFormat="1" applyFont="1" applyFill="1" applyBorder="1" applyAlignment="1" applyProtection="1">
      <alignment horizontal="right" vertical="center"/>
      <protection hidden="1"/>
    </xf>
    <xf numFmtId="172" fontId="126" fillId="0" borderId="48" xfId="2024" applyNumberFormat="1" applyFont="1" applyFill="1" applyBorder="1" applyAlignment="1">
      <alignment horizontal="center" wrapText="1"/>
    </xf>
    <xf numFmtId="173" fontId="126" fillId="0" borderId="48" xfId="2024" applyNumberFormat="1" applyFont="1" applyBorder="1"/>
    <xf numFmtId="172" fontId="131" fillId="14" borderId="49" xfId="2024" applyNumberFormat="1" applyFont="1" applyFill="1" applyBorder="1"/>
    <xf numFmtId="0" fontId="130" fillId="0" borderId="0" xfId="0" applyFont="1" applyAlignment="1">
      <alignment wrapText="1"/>
    </xf>
    <xf numFmtId="0" fontId="131" fillId="0" borderId="0" xfId="0" applyFont="1"/>
    <xf numFmtId="0" fontId="131" fillId="0" borderId="0" xfId="0" applyFont="1" applyAlignment="1">
      <alignment horizontal="center"/>
    </xf>
    <xf numFmtId="172" fontId="131" fillId="60" borderId="46" xfId="2024" applyNumberFormat="1" applyFont="1" applyFill="1" applyBorder="1" applyAlignment="1">
      <alignment horizontal="center" vertical="center" wrapText="1"/>
    </xf>
    <xf numFmtId="0" fontId="130" fillId="60" borderId="10" xfId="0" applyFont="1" applyFill="1" applyBorder="1" applyAlignment="1">
      <alignment horizontal="left" vertical="top" wrapText="1"/>
    </xf>
    <xf numFmtId="9" fontId="120" fillId="0" borderId="4" xfId="0" applyNumberFormat="1" applyFont="1" applyBorder="1" applyAlignment="1">
      <alignment horizontal="center" vertical="center"/>
    </xf>
    <xf numFmtId="9" fontId="120" fillId="0" borderId="4" xfId="0" applyNumberFormat="1" applyFont="1" applyBorder="1" applyAlignment="1">
      <alignment horizontal="center" vertical="center" wrapText="1"/>
    </xf>
    <xf numFmtId="14" fontId="121" fillId="58" borderId="4" xfId="0" applyNumberFormat="1" applyFont="1" applyFill="1" applyBorder="1" applyAlignment="1">
      <alignment horizontal="center" wrapText="1"/>
    </xf>
    <xf numFmtId="172" fontId="121" fillId="58" borderId="51" xfId="2024" applyNumberFormat="1" applyFont="1" applyFill="1" applyBorder="1" applyAlignment="1" applyProtection="1">
      <alignment horizontal="center" wrapText="1"/>
    </xf>
    <xf numFmtId="14" fontId="131" fillId="60" borderId="4" xfId="0" applyNumberFormat="1" applyFont="1" applyFill="1" applyBorder="1" applyAlignment="1">
      <alignment horizontal="center" vertical="center" wrapText="1"/>
    </xf>
    <xf numFmtId="172" fontId="131" fillId="60" borderId="4" xfId="2024" applyNumberFormat="1" applyFont="1" applyFill="1" applyBorder="1" applyAlignment="1">
      <alignment horizontal="center" vertical="center" wrapText="1"/>
    </xf>
    <xf numFmtId="9" fontId="120" fillId="0" borderId="32" xfId="2764" applyFont="1" applyFill="1" applyBorder="1" applyAlignment="1" applyProtection="1">
      <alignment horizontal="right"/>
      <protection locked="0"/>
    </xf>
    <xf numFmtId="173" fontId="129" fillId="0" borderId="0" xfId="2971" applyNumberFormat="1" applyFont="1" applyFill="1" applyBorder="1" applyAlignment="1">
      <alignment horizontal="center" vertical="center" wrapText="1"/>
    </xf>
    <xf numFmtId="250" fontId="120" fillId="0" borderId="0" xfId="2551" applyNumberFormat="1" applyFont="1" applyAlignment="1" applyProtection="1">
      <alignment vertical="center"/>
      <protection hidden="1"/>
    </xf>
    <xf numFmtId="14" fontId="120" fillId="0" borderId="0" xfId="0" applyNumberFormat="1" applyFont="1" applyProtection="1">
      <protection locked="0"/>
    </xf>
    <xf numFmtId="250" fontId="13" fillId="0" borderId="0" xfId="2551" applyNumberFormat="1" applyFont="1" applyAlignment="1" applyProtection="1">
      <alignment vertical="center"/>
      <protection locked="0"/>
    </xf>
    <xf numFmtId="173" fontId="13" fillId="0" borderId="0" xfId="1988" applyNumberFormat="1" applyFont="1" applyFill="1" applyBorder="1" applyAlignment="1" applyProtection="1">
      <alignment horizontal="right" vertical="center"/>
      <protection locked="0"/>
    </xf>
    <xf numFmtId="10" fontId="13" fillId="0" borderId="0" xfId="1988" applyNumberFormat="1" applyFont="1" applyFill="1" applyBorder="1" applyAlignment="1" applyProtection="1">
      <alignment horizontal="right" vertical="center"/>
      <protection hidden="1"/>
    </xf>
    <xf numFmtId="173" fontId="13" fillId="0" borderId="0" xfId="1988" applyNumberFormat="1" applyFont="1" applyFill="1" applyBorder="1" applyAlignment="1" applyProtection="1">
      <alignment horizontal="left" vertical="center" wrapText="1"/>
      <protection locked="0"/>
    </xf>
    <xf numFmtId="173" fontId="6" fillId="0" borderId="0" xfId="1988" applyNumberFormat="1" applyFont="1" applyFill="1" applyBorder="1" applyAlignment="1" applyProtection="1">
      <alignment horizontal="left" vertical="center" wrapText="1"/>
      <protection locked="0"/>
    </xf>
    <xf numFmtId="173" fontId="115" fillId="0" borderId="0" xfId="1988" applyNumberFormat="1" applyFont="1" applyFill="1" applyBorder="1" applyAlignment="1" applyProtection="1">
      <alignment vertical="center"/>
      <protection hidden="1"/>
    </xf>
    <xf numFmtId="250" fontId="114" fillId="0" borderId="0" xfId="2551" applyNumberFormat="1" applyFont="1" applyAlignment="1" applyProtection="1">
      <alignment vertical="center"/>
      <protection hidden="1"/>
    </xf>
    <xf numFmtId="251" fontId="69" fillId="0" borderId="0" xfId="2551" applyNumberFormat="1" applyFont="1" applyAlignment="1" applyProtection="1">
      <alignment vertical="center"/>
      <protection hidden="1"/>
    </xf>
    <xf numFmtId="173" fontId="42" fillId="0" borderId="0" xfId="2971" applyNumberFormat="1" applyFont="1" applyFill="1" applyBorder="1"/>
    <xf numFmtId="9" fontId="42" fillId="0" borderId="0" xfId="2972" applyFont="1" applyFill="1" applyBorder="1"/>
    <xf numFmtId="41" fontId="112" fillId="55" borderId="0" xfId="1988" applyNumberFormat="1" applyFont="1" applyFill="1" applyBorder="1" applyProtection="1"/>
    <xf numFmtId="173" fontId="120" fillId="0" borderId="32" xfId="2024" applyNumberFormat="1" applyFont="1" applyFill="1" applyBorder="1" applyAlignment="1" applyProtection="1">
      <alignment horizontal="right"/>
    </xf>
    <xf numFmtId="172" fontId="120" fillId="0" borderId="32" xfId="2024" applyNumberFormat="1" applyFont="1" applyFill="1" applyBorder="1" applyAlignment="1" applyProtection="1">
      <alignment horizontal="right"/>
    </xf>
    <xf numFmtId="0" fontId="120" fillId="0" borderId="38" xfId="0" applyFont="1" applyBorder="1" applyAlignment="1">
      <alignment horizontal="right" indent="1"/>
    </xf>
    <xf numFmtId="172" fontId="120" fillId="0" borderId="39" xfId="2024" applyNumberFormat="1" applyFont="1" applyFill="1" applyBorder="1" applyAlignment="1" applyProtection="1">
      <alignment horizontal="right"/>
    </xf>
    <xf numFmtId="0" fontId="120" fillId="0" borderId="44" xfId="0" applyFont="1" applyBorder="1" applyAlignment="1">
      <alignment horizontal="left" indent="2"/>
    </xf>
    <xf numFmtId="0" fontId="120" fillId="0" borderId="0" xfId="0" applyFont="1" applyAlignment="1">
      <alignment horizontal="left" indent="2"/>
    </xf>
    <xf numFmtId="0" fontId="120" fillId="0" borderId="0" xfId="0" applyFont="1" applyAlignment="1">
      <alignment horizontal="right" indent="1"/>
    </xf>
    <xf numFmtId="10" fontId="120" fillId="0" borderId="45" xfId="2024" applyNumberFormat="1" applyFont="1" applyFill="1" applyBorder="1" applyAlignment="1" applyProtection="1">
      <alignment horizontal="right"/>
    </xf>
    <xf numFmtId="172" fontId="121" fillId="0" borderId="32" xfId="2024" applyNumberFormat="1" applyFont="1" applyFill="1" applyBorder="1" applyAlignment="1" applyProtection="1">
      <alignment horizontal="right"/>
    </xf>
    <xf numFmtId="0" fontId="120" fillId="0" borderId="43" xfId="0" applyFont="1" applyBorder="1" applyAlignment="1">
      <alignment vertical="center" wrapText="1"/>
    </xf>
    <xf numFmtId="0" fontId="120" fillId="0" borderId="31" xfId="0" applyFont="1" applyBorder="1" applyAlignment="1">
      <alignment horizontal="left" vertical="center"/>
    </xf>
    <xf numFmtId="0" fontId="120" fillId="0" borderId="27" xfId="0" applyFont="1" applyBorder="1" applyAlignment="1">
      <alignment horizontal="left" vertical="center" wrapText="1"/>
    </xf>
    <xf numFmtId="0" fontId="120" fillId="0" borderId="31" xfId="0" applyFont="1" applyBorder="1" applyAlignment="1">
      <alignment vertical="center"/>
    </xf>
    <xf numFmtId="0" fontId="120" fillId="0" borderId="33" xfId="0" applyFont="1" applyBorder="1"/>
    <xf numFmtId="172" fontId="121" fillId="58" borderId="36" xfId="2024" applyNumberFormat="1" applyFont="1" applyFill="1" applyBorder="1" applyAlignment="1" applyProtection="1">
      <alignment vertical="center"/>
    </xf>
    <xf numFmtId="9" fontId="121" fillId="0" borderId="1" xfId="0" applyNumberFormat="1" applyFont="1" applyBorder="1"/>
    <xf numFmtId="9" fontId="121" fillId="14" borderId="25" xfId="2024" applyNumberFormat="1" applyFont="1" applyFill="1" applyBorder="1"/>
    <xf numFmtId="0" fontId="133" fillId="0" borderId="0" xfId="0" applyFont="1"/>
    <xf numFmtId="252" fontId="134" fillId="0" borderId="0" xfId="0" applyNumberFormat="1" applyFont="1" applyAlignment="1">
      <alignment horizontal="left"/>
    </xf>
    <xf numFmtId="212" fontId="133" fillId="0" borderId="0" xfId="0" applyNumberFormat="1" applyFont="1"/>
    <xf numFmtId="252" fontId="133" fillId="61" borderId="0" xfId="0" applyNumberFormat="1" applyFont="1" applyFill="1"/>
    <xf numFmtId="11" fontId="133" fillId="13" borderId="52" xfId="0" applyNumberFormat="1" applyFont="1" applyFill="1" applyBorder="1" applyAlignment="1">
      <alignment horizontal="center" vertical="center" wrapText="1"/>
    </xf>
    <xf numFmtId="11" fontId="133" fillId="13" borderId="52" xfId="2000" applyNumberFormat="1" applyFont="1" applyFill="1" applyBorder="1" applyAlignment="1" applyProtection="1">
      <alignment horizontal="center" vertical="center" wrapText="1"/>
    </xf>
    <xf numFmtId="11" fontId="133" fillId="13" borderId="53" xfId="2000" applyNumberFormat="1" applyFont="1" applyFill="1" applyBorder="1" applyAlignment="1" applyProtection="1">
      <alignment horizontal="center" vertical="center" wrapText="1"/>
    </xf>
    <xf numFmtId="252" fontId="133" fillId="13" borderId="53" xfId="2000" applyNumberFormat="1" applyFont="1" applyFill="1" applyBorder="1" applyAlignment="1" applyProtection="1">
      <alignment horizontal="center" vertical="center" wrapText="1"/>
    </xf>
    <xf numFmtId="11" fontId="133" fillId="13" borderId="53" xfId="0" applyNumberFormat="1" applyFont="1" applyFill="1" applyBorder="1" applyAlignment="1">
      <alignment horizontal="center" vertical="center" wrapText="1"/>
    </xf>
    <xf numFmtId="11" fontId="133" fillId="13" borderId="54" xfId="0" applyNumberFormat="1" applyFont="1" applyFill="1" applyBorder="1" applyAlignment="1">
      <alignment horizontal="center" vertical="center" wrapText="1"/>
    </xf>
    <xf numFmtId="250" fontId="135" fillId="62" borderId="11" xfId="2551" applyNumberFormat="1" applyFont="1" applyFill="1" applyBorder="1" applyAlignment="1" applyProtection="1">
      <alignment vertical="center"/>
      <protection hidden="1"/>
    </xf>
    <xf numFmtId="1" fontId="3" fillId="62" borderId="11" xfId="2551" applyNumberFormat="1" applyFont="1" applyFill="1" applyBorder="1" applyAlignment="1" applyProtection="1">
      <alignment vertical="center"/>
      <protection hidden="1"/>
    </xf>
    <xf numFmtId="251" fontId="136" fillId="62" borderId="11" xfId="2551" applyNumberFormat="1" applyFont="1" applyFill="1" applyBorder="1" applyAlignment="1" applyProtection="1">
      <alignment vertical="center"/>
      <protection hidden="1"/>
    </xf>
    <xf numFmtId="3" fontId="136" fillId="62" borderId="11" xfId="2551" applyNumberFormat="1" applyFont="1" applyFill="1" applyBorder="1" applyAlignment="1" applyProtection="1">
      <alignment vertical="center"/>
      <protection hidden="1"/>
    </xf>
    <xf numFmtId="252" fontId="136" fillId="62" borderId="11" xfId="2551" applyNumberFormat="1" applyFont="1" applyFill="1" applyBorder="1" applyAlignment="1" applyProtection="1">
      <alignment vertical="center"/>
      <protection hidden="1"/>
    </xf>
    <xf numFmtId="250" fontId="134" fillId="62" borderId="55" xfId="2551" applyNumberFormat="1" applyFont="1" applyFill="1" applyBorder="1" applyAlignment="1" applyProtection="1">
      <alignment vertical="center"/>
      <protection hidden="1"/>
    </xf>
    <xf numFmtId="1" fontId="3" fillId="62" borderId="55" xfId="2551" applyNumberFormat="1" applyFont="1" applyFill="1" applyBorder="1" applyAlignment="1" applyProtection="1">
      <alignment vertical="center"/>
      <protection hidden="1"/>
    </xf>
    <xf numFmtId="251" fontId="136" fillId="62" borderId="55" xfId="2551" applyNumberFormat="1" applyFont="1" applyFill="1" applyBorder="1" applyAlignment="1" applyProtection="1">
      <alignment vertical="center"/>
      <protection hidden="1"/>
    </xf>
    <xf numFmtId="3" fontId="136" fillId="62" borderId="55" xfId="2551" applyNumberFormat="1" applyFont="1" applyFill="1" applyBorder="1" applyAlignment="1" applyProtection="1">
      <alignment vertical="center"/>
      <protection hidden="1"/>
    </xf>
    <xf numFmtId="250" fontId="135" fillId="62" borderId="4" xfId="2551" applyNumberFormat="1" applyFont="1" applyFill="1" applyBorder="1" applyAlignment="1" applyProtection="1">
      <alignment vertical="center"/>
      <protection hidden="1"/>
    </xf>
    <xf numFmtId="1" fontId="3" fillId="62" borderId="4" xfId="2551" applyNumberFormat="1" applyFont="1" applyFill="1" applyBorder="1" applyAlignment="1" applyProtection="1">
      <alignment vertical="center"/>
      <protection hidden="1"/>
    </xf>
    <xf numFmtId="251" fontId="136" fillId="62" borderId="4" xfId="2551" applyNumberFormat="1" applyFont="1" applyFill="1" applyBorder="1" applyAlignment="1" applyProtection="1">
      <alignment vertical="center"/>
      <protection hidden="1"/>
    </xf>
    <xf numFmtId="3" fontId="136" fillId="62" borderId="4" xfId="2551" applyNumberFormat="1" applyFont="1" applyFill="1" applyBorder="1" applyAlignment="1" applyProtection="1">
      <alignment vertical="center"/>
      <protection hidden="1"/>
    </xf>
    <xf numFmtId="173" fontId="3" fillId="0" borderId="6" xfId="2000" applyNumberFormat="1" applyFont="1" applyFill="1" applyBorder="1" applyAlignment="1" applyProtection="1">
      <alignment horizontal="right" vertical="center"/>
      <protection locked="0"/>
    </xf>
    <xf numFmtId="3" fontId="3" fillId="0" borderId="6" xfId="2000" applyNumberFormat="1" applyFont="1" applyFill="1" applyBorder="1" applyAlignment="1" applyProtection="1">
      <alignment horizontal="right" vertical="center"/>
      <protection locked="0"/>
    </xf>
    <xf numFmtId="173" fontId="3" fillId="61" borderId="6" xfId="2000" applyNumberFormat="1" applyFont="1" applyFill="1" applyBorder="1" applyAlignment="1" applyProtection="1">
      <alignment horizontal="right" vertical="center"/>
      <protection locked="0"/>
    </xf>
    <xf numFmtId="252" fontId="3" fillId="55" borderId="6" xfId="2000" applyNumberFormat="1" applyFont="1" applyFill="1" applyBorder="1" applyAlignment="1" applyProtection="1">
      <alignment horizontal="right" vertical="center"/>
      <protection locked="0"/>
    </xf>
    <xf numFmtId="10" fontId="3" fillId="0" borderId="6" xfId="2000" applyNumberFormat="1" applyFont="1" applyFill="1" applyBorder="1" applyAlignment="1" applyProtection="1">
      <alignment horizontal="right" vertical="center"/>
      <protection hidden="1"/>
    </xf>
    <xf numFmtId="41" fontId="3" fillId="0" borderId="6" xfId="2000" applyNumberFormat="1" applyFont="1" applyFill="1" applyBorder="1" applyAlignment="1" applyProtection="1">
      <alignment horizontal="right" vertical="center"/>
      <protection hidden="1"/>
    </xf>
    <xf numFmtId="173" fontId="3" fillId="0" borderId="6" xfId="2000" applyNumberFormat="1" applyFont="1" applyFill="1" applyBorder="1" applyAlignment="1" applyProtection="1">
      <alignment horizontal="left" vertical="center" wrapText="1"/>
      <protection locked="0"/>
    </xf>
    <xf numFmtId="250" fontId="3" fillId="63" borderId="48" xfId="2551" applyNumberFormat="1" applyFont="1" applyFill="1" applyBorder="1" applyAlignment="1" applyProtection="1">
      <alignment vertical="center"/>
      <protection locked="0"/>
    </xf>
    <xf numFmtId="173" fontId="3" fillId="0" borderId="48" xfId="2000" applyNumberFormat="1" applyFont="1" applyFill="1" applyBorder="1" applyAlignment="1" applyProtection="1">
      <alignment horizontal="right" vertical="center"/>
      <protection locked="0"/>
    </xf>
    <xf numFmtId="3" fontId="3" fillId="0" borderId="48" xfId="2000" applyNumberFormat="1" applyFont="1" applyFill="1" applyBorder="1" applyAlignment="1" applyProtection="1">
      <alignment horizontal="right" vertical="center"/>
      <protection locked="0"/>
    </xf>
    <xf numFmtId="173" fontId="3" fillId="61" borderId="48" xfId="2000" applyNumberFormat="1" applyFont="1" applyFill="1" applyBorder="1" applyAlignment="1" applyProtection="1">
      <alignment horizontal="right" vertical="center"/>
      <protection locked="0"/>
    </xf>
    <xf numFmtId="10" fontId="3" fillId="0" borderId="48" xfId="2000" applyNumberFormat="1" applyFont="1" applyFill="1" applyBorder="1" applyAlignment="1" applyProtection="1">
      <alignment horizontal="right" vertical="center"/>
      <protection hidden="1"/>
    </xf>
    <xf numFmtId="41" fontId="3" fillId="0" borderId="48" xfId="2000" applyNumberFormat="1" applyFont="1" applyFill="1" applyBorder="1" applyAlignment="1" applyProtection="1">
      <alignment horizontal="right" vertical="center"/>
      <protection hidden="1"/>
    </xf>
    <xf numFmtId="41" fontId="3" fillId="0" borderId="48" xfId="2000" applyNumberFormat="1" applyFont="1" applyFill="1" applyBorder="1" applyAlignment="1" applyProtection="1">
      <alignment horizontal="left" vertical="center" wrapText="1"/>
      <protection locked="0"/>
    </xf>
    <xf numFmtId="250" fontId="135" fillId="62" borderId="48" xfId="2551" applyNumberFormat="1" applyFont="1" applyFill="1" applyBorder="1" applyAlignment="1" applyProtection="1">
      <alignment vertical="center"/>
      <protection hidden="1"/>
    </xf>
    <xf numFmtId="1" fontId="3" fillId="62" borderId="48" xfId="2551" applyNumberFormat="1" applyFont="1" applyFill="1" applyBorder="1" applyAlignment="1" applyProtection="1">
      <alignment vertical="center"/>
      <protection hidden="1"/>
    </xf>
    <xf numFmtId="251" fontId="136" fillId="62" borderId="48" xfId="2551" applyNumberFormat="1" applyFont="1" applyFill="1" applyBorder="1" applyAlignment="1" applyProtection="1">
      <alignment vertical="center"/>
      <protection hidden="1"/>
    </xf>
    <xf numFmtId="3" fontId="136" fillId="62" borderId="48" xfId="2551" applyNumberFormat="1" applyFont="1" applyFill="1" applyBorder="1" applyAlignment="1" applyProtection="1">
      <alignment vertical="center"/>
      <protection hidden="1"/>
    </xf>
    <xf numFmtId="173" fontId="3" fillId="0" borderId="48" xfId="2000" applyNumberFormat="1" applyFont="1" applyFill="1" applyBorder="1" applyAlignment="1" applyProtection="1">
      <alignment horizontal="left" vertical="center" wrapText="1"/>
      <protection locked="0"/>
    </xf>
    <xf numFmtId="37" fontId="3" fillId="0" borderId="48" xfId="2000" applyNumberFormat="1" applyFont="1" applyFill="1" applyBorder="1" applyAlignment="1" applyProtection="1">
      <alignment horizontal="right" vertical="center"/>
      <protection locked="0"/>
    </xf>
    <xf numFmtId="250" fontId="3" fillId="62" borderId="48" xfId="2551" applyNumberFormat="1" applyFont="1" applyFill="1" applyBorder="1" applyAlignment="1" applyProtection="1">
      <alignment vertical="center"/>
      <protection locked="0"/>
    </xf>
    <xf numFmtId="173" fontId="3" fillId="62" borderId="48" xfId="2000" applyNumberFormat="1" applyFont="1" applyFill="1" applyBorder="1" applyAlignment="1" applyProtection="1">
      <alignment horizontal="right" vertical="center"/>
      <protection locked="0"/>
    </xf>
    <xf numFmtId="37" fontId="3" fillId="62" borderId="48" xfId="2000" applyNumberFormat="1" applyFont="1" applyFill="1" applyBorder="1" applyAlignment="1" applyProtection="1">
      <alignment horizontal="right" vertical="center"/>
      <protection locked="0"/>
    </xf>
    <xf numFmtId="3" fontId="3" fillId="62" borderId="48" xfId="2000" applyNumberFormat="1" applyFont="1" applyFill="1" applyBorder="1" applyAlignment="1" applyProtection="1">
      <alignment horizontal="right" vertical="center"/>
      <protection locked="0"/>
    </xf>
    <xf numFmtId="10" fontId="3" fillId="62" borderId="48" xfId="2000" applyNumberFormat="1" applyFont="1" applyFill="1" applyBorder="1" applyAlignment="1" applyProtection="1">
      <alignment horizontal="right" vertical="center"/>
      <protection hidden="1"/>
    </xf>
    <xf numFmtId="41" fontId="3" fillId="62" borderId="48" xfId="2000" applyNumberFormat="1" applyFont="1" applyFill="1" applyBorder="1" applyAlignment="1" applyProtection="1">
      <alignment horizontal="right" vertical="center"/>
      <protection hidden="1"/>
    </xf>
    <xf numFmtId="41" fontId="3" fillId="62" borderId="48" xfId="2000" applyNumberFormat="1" applyFont="1" applyFill="1" applyBorder="1" applyAlignment="1" applyProtection="1">
      <alignment horizontal="left" vertical="center" wrapText="1"/>
      <protection locked="0"/>
    </xf>
    <xf numFmtId="173" fontId="3" fillId="55" borderId="48" xfId="2000" applyNumberFormat="1" applyFont="1" applyFill="1" applyBorder="1" applyAlignment="1" applyProtection="1">
      <alignment horizontal="right" vertical="center"/>
      <protection locked="0"/>
    </xf>
    <xf numFmtId="250" fontId="135" fillId="2" borderId="49" xfId="2551" applyNumberFormat="1" applyFont="1" applyFill="1" applyBorder="1" applyAlignment="1" applyProtection="1">
      <alignment vertical="center"/>
      <protection hidden="1"/>
    </xf>
    <xf numFmtId="251" fontId="136" fillId="2" borderId="49" xfId="2551" applyNumberFormat="1" applyFont="1" applyFill="1" applyBorder="1" applyAlignment="1" applyProtection="1">
      <alignment vertical="center"/>
      <protection hidden="1"/>
    </xf>
    <xf numFmtId="37" fontId="136" fillId="2" borderId="49" xfId="2551" applyNumberFormat="1" applyFont="1" applyFill="1" applyBorder="1" applyAlignment="1" applyProtection="1">
      <alignment vertical="center"/>
      <protection hidden="1"/>
    </xf>
    <xf numFmtId="252" fontId="136" fillId="2" borderId="49" xfId="2551" applyNumberFormat="1" applyFont="1" applyFill="1" applyBorder="1" applyAlignment="1" applyProtection="1">
      <alignment vertical="center"/>
      <protection hidden="1"/>
    </xf>
    <xf numFmtId="250" fontId="3" fillId="55" borderId="6" xfId="2551" applyNumberFormat="1" applyFont="1" applyFill="1" applyBorder="1" applyAlignment="1" applyProtection="1">
      <alignment vertical="center"/>
      <protection locked="0"/>
    </xf>
    <xf numFmtId="251" fontId="121" fillId="0" borderId="0" xfId="0" applyNumberFormat="1" applyFont="1"/>
    <xf numFmtId="173" fontId="13" fillId="0" borderId="0" xfId="1988" applyNumberFormat="1" applyFont="1" applyFill="1" applyBorder="1" applyAlignment="1" applyProtection="1"/>
    <xf numFmtId="173" fontId="13" fillId="0" borderId="0" xfId="0" applyNumberFormat="1" applyFont="1"/>
    <xf numFmtId="251" fontId="120" fillId="0" borderId="0" xfId="0" applyNumberFormat="1" applyFont="1"/>
    <xf numFmtId="0" fontId="135" fillId="0" borderId="0" xfId="0" applyFont="1"/>
    <xf numFmtId="173" fontId="121" fillId="64" borderId="32" xfId="2024" applyNumberFormat="1" applyFont="1" applyFill="1" applyBorder="1" applyAlignment="1" applyProtection="1">
      <alignment horizontal="right"/>
    </xf>
    <xf numFmtId="173" fontId="120" fillId="0" borderId="0" xfId="0" applyNumberFormat="1" applyFont="1"/>
    <xf numFmtId="172" fontId="125" fillId="0" borderId="0" xfId="0" applyNumberFormat="1" applyFont="1"/>
    <xf numFmtId="0" fontId="121" fillId="0" borderId="1" xfId="0" applyFont="1" applyBorder="1" applyAlignment="1">
      <alignment horizontal="left"/>
    </xf>
    <xf numFmtId="172" fontId="123" fillId="0" borderId="1" xfId="2024" applyNumberFormat="1" applyFont="1" applyFill="1" applyBorder="1" applyAlignment="1" applyProtection="1">
      <alignment horizontal="center"/>
    </xf>
    <xf numFmtId="165" fontId="13" fillId="0" borderId="0" xfId="0" applyNumberFormat="1" applyFont="1"/>
    <xf numFmtId="0" fontId="120" fillId="0" borderId="47" xfId="0" applyFont="1" applyBorder="1" applyAlignment="1">
      <alignment horizontal="left" wrapText="1"/>
    </xf>
    <xf numFmtId="173" fontId="121" fillId="58" borderId="56" xfId="2024" applyNumberFormat="1" applyFont="1" applyFill="1" applyBorder="1" applyAlignment="1" applyProtection="1">
      <alignment horizontal="center" vertical="center"/>
    </xf>
    <xf numFmtId="41" fontId="121" fillId="58" borderId="56" xfId="2024" applyNumberFormat="1" applyFont="1" applyFill="1" applyBorder="1" applyAlignment="1" applyProtection="1">
      <alignment horizontal="center" vertical="center"/>
    </xf>
    <xf numFmtId="0" fontId="139" fillId="0" borderId="0" xfId="0" applyFont="1" applyAlignment="1">
      <alignment vertical="center"/>
    </xf>
    <xf numFmtId="9" fontId="120" fillId="0" borderId="56" xfId="0" applyNumberFormat="1" applyFont="1" applyBorder="1" applyAlignment="1">
      <alignment horizontal="center" vertical="center"/>
    </xf>
    <xf numFmtId="10" fontId="112" fillId="0" borderId="0" xfId="0" applyNumberFormat="1" applyFont="1"/>
    <xf numFmtId="252" fontId="112" fillId="0" borderId="0" xfId="0" applyNumberFormat="1" applyFont="1"/>
    <xf numFmtId="172" fontId="13" fillId="0" borderId="0" xfId="0" applyNumberFormat="1" applyFont="1"/>
    <xf numFmtId="0" fontId="126" fillId="0" borderId="0" xfId="0" applyFont="1" applyAlignment="1">
      <alignment horizontal="left" vertical="top" wrapText="1"/>
    </xf>
    <xf numFmtId="253" fontId="13" fillId="0" borderId="0" xfId="0" applyNumberFormat="1" applyFont="1"/>
    <xf numFmtId="14" fontId="120" fillId="0" borderId="6" xfId="0" applyNumberFormat="1" applyFont="1" applyBorder="1"/>
    <xf numFmtId="173" fontId="121" fillId="58" borderId="59" xfId="1988" applyNumberFormat="1" applyFont="1" applyFill="1" applyBorder="1" applyProtection="1"/>
    <xf numFmtId="14" fontId="120" fillId="55" borderId="48" xfId="0" applyNumberFormat="1" applyFont="1" applyFill="1" applyBorder="1" applyAlignment="1" applyProtection="1">
      <alignment horizontal="center" vertical="center"/>
      <protection locked="0"/>
    </xf>
    <xf numFmtId="14" fontId="120" fillId="0" borderId="48" xfId="0" applyNumberFormat="1" applyFont="1" applyBorder="1" applyAlignment="1">
      <alignment horizontal="center"/>
    </xf>
    <xf numFmtId="173" fontId="121" fillId="58" borderId="60" xfId="1988" applyNumberFormat="1" applyFont="1" applyFill="1" applyBorder="1" applyProtection="1"/>
    <xf numFmtId="0" fontId="121" fillId="0" borderId="30" xfId="0" applyFont="1" applyBorder="1"/>
    <xf numFmtId="14" fontId="120" fillId="0" borderId="61" xfId="0" applyNumberFormat="1" applyFont="1" applyBorder="1"/>
    <xf numFmtId="14" fontId="120" fillId="0" borderId="62" xfId="0" applyNumberFormat="1" applyFont="1" applyBorder="1"/>
    <xf numFmtId="14" fontId="120" fillId="57" borderId="6" xfId="0" applyNumberFormat="1" applyFont="1" applyFill="1" applyBorder="1" applyAlignment="1" applyProtection="1">
      <alignment horizontal="center" vertical="center"/>
      <protection locked="0"/>
    </xf>
    <xf numFmtId="173" fontId="126" fillId="0" borderId="65" xfId="2024" applyNumberFormat="1" applyFont="1" applyBorder="1"/>
    <xf numFmtId="9" fontId="120" fillId="0" borderId="48" xfId="2024" applyNumberFormat="1" applyFont="1" applyBorder="1" applyAlignment="1">
      <alignment horizontal="center"/>
    </xf>
    <xf numFmtId="9" fontId="120" fillId="0" borderId="49" xfId="2024" applyNumberFormat="1" applyFont="1" applyBorder="1" applyAlignment="1">
      <alignment horizontal="center"/>
    </xf>
    <xf numFmtId="0" fontId="121" fillId="0" borderId="55" xfId="0" applyFont="1" applyBorder="1" applyAlignment="1">
      <alignment wrapText="1"/>
    </xf>
    <xf numFmtId="0" fontId="121" fillId="0" borderId="24" xfId="0" applyFont="1" applyBorder="1"/>
    <xf numFmtId="0" fontId="121" fillId="57" borderId="26" xfId="0" applyFont="1" applyFill="1" applyBorder="1"/>
    <xf numFmtId="14" fontId="120" fillId="57" borderId="61" xfId="0" applyNumberFormat="1" applyFont="1" applyFill="1" applyBorder="1"/>
    <xf numFmtId="0" fontId="120" fillId="57" borderId="27" xfId="0" applyFont="1" applyFill="1" applyBorder="1" applyAlignment="1">
      <alignment vertical="center"/>
    </xf>
    <xf numFmtId="14" fontId="120" fillId="55" borderId="49" xfId="0" applyNumberFormat="1" applyFont="1" applyFill="1" applyBorder="1" applyAlignment="1">
      <alignment horizontal="center"/>
    </xf>
    <xf numFmtId="0" fontId="13" fillId="55" borderId="0" xfId="0" applyFont="1" applyFill="1"/>
    <xf numFmtId="254" fontId="13" fillId="0" borderId="0" xfId="0" applyNumberFormat="1" applyFont="1"/>
    <xf numFmtId="172" fontId="119" fillId="60" borderId="46" xfId="2024" applyNumberFormat="1" applyFont="1" applyFill="1" applyBorder="1" applyAlignment="1">
      <alignment horizontal="center" vertical="center" wrapText="1"/>
    </xf>
    <xf numFmtId="0" fontId="13" fillId="0" borderId="48" xfId="0" applyFont="1" applyBorder="1"/>
    <xf numFmtId="0" fontId="13" fillId="0" borderId="65" xfId="0" applyFont="1" applyBorder="1"/>
    <xf numFmtId="172" fontId="13" fillId="0" borderId="48" xfId="0" applyNumberFormat="1" applyFont="1" applyBorder="1"/>
    <xf numFmtId="172" fontId="119" fillId="14" borderId="49" xfId="2024" applyNumberFormat="1" applyFont="1" applyFill="1" applyBorder="1"/>
    <xf numFmtId="0" fontId="136" fillId="0" borderId="0" xfId="0" applyFont="1"/>
    <xf numFmtId="0" fontId="3" fillId="0" borderId="0" xfId="0" applyFont="1" applyAlignment="1">
      <alignment wrapText="1"/>
    </xf>
    <xf numFmtId="0" fontId="136" fillId="13" borderId="4" xfId="0" applyFont="1" applyFill="1" applyBorder="1" applyAlignment="1">
      <alignment horizontal="center" vertical="center" wrapText="1"/>
    </xf>
    <xf numFmtId="11" fontId="136" fillId="13" borderId="52" xfId="0" applyNumberFormat="1" applyFont="1" applyFill="1" applyBorder="1" applyAlignment="1">
      <alignment horizontal="center" vertical="center" wrapText="1"/>
    </xf>
    <xf numFmtId="250" fontId="136" fillId="62" borderId="11" xfId="2551" applyNumberFormat="1" applyFont="1" applyFill="1" applyBorder="1" applyAlignment="1" applyProtection="1">
      <alignment vertical="center"/>
      <protection hidden="1"/>
    </xf>
    <xf numFmtId="0" fontId="13" fillId="0" borderId="0" xfId="0" applyFont="1" applyAlignment="1">
      <alignment horizontal="left" vertical="top" wrapText="1"/>
    </xf>
    <xf numFmtId="0" fontId="136" fillId="62" borderId="55" xfId="2000" applyNumberFormat="1" applyFont="1" applyFill="1" applyBorder="1" applyAlignment="1" applyProtection="1">
      <alignment vertical="center"/>
      <protection hidden="1"/>
    </xf>
    <xf numFmtId="250" fontId="136" fillId="62" borderId="55" xfId="2551" applyNumberFormat="1" applyFont="1" applyFill="1" applyBorder="1" applyAlignment="1" applyProtection="1">
      <alignment vertical="center"/>
      <protection hidden="1"/>
    </xf>
    <xf numFmtId="173" fontId="136" fillId="62" borderId="4" xfId="2000" applyNumberFormat="1" applyFont="1" applyFill="1" applyBorder="1" applyAlignment="1" applyProtection="1">
      <alignment vertical="center"/>
      <protection hidden="1"/>
    </xf>
    <xf numFmtId="250" fontId="3" fillId="0" borderId="6" xfId="2551" applyNumberFormat="1" applyFont="1" applyBorder="1" applyAlignment="1" applyProtection="1">
      <alignment vertical="center"/>
      <protection hidden="1"/>
    </xf>
    <xf numFmtId="250" fontId="3" fillId="0" borderId="48" xfId="2551" applyNumberFormat="1" applyFont="1" applyBorder="1" applyAlignment="1" applyProtection="1">
      <alignment vertical="center"/>
      <protection hidden="1"/>
    </xf>
    <xf numFmtId="173" fontId="136" fillId="62" borderId="48" xfId="2000" applyNumberFormat="1" applyFont="1" applyFill="1" applyBorder="1" applyAlignment="1" applyProtection="1">
      <alignment vertical="center"/>
      <protection hidden="1"/>
    </xf>
    <xf numFmtId="250" fontId="136" fillId="62" borderId="48" xfId="2551" applyNumberFormat="1" applyFont="1" applyFill="1" applyBorder="1" applyAlignment="1" applyProtection="1">
      <alignment vertical="center"/>
      <protection hidden="1"/>
    </xf>
    <xf numFmtId="250" fontId="3" fillId="62" borderId="48" xfId="2551" applyNumberFormat="1" applyFont="1" applyFill="1" applyBorder="1" applyAlignment="1" applyProtection="1">
      <alignment vertical="center"/>
      <protection hidden="1"/>
    </xf>
    <xf numFmtId="250" fontId="136" fillId="0" borderId="48" xfId="2551" applyNumberFormat="1" applyFont="1" applyBorder="1" applyAlignment="1" applyProtection="1">
      <alignment vertical="center"/>
      <protection hidden="1"/>
    </xf>
    <xf numFmtId="173" fontId="136" fillId="2" borderId="49" xfId="2000" applyNumberFormat="1" applyFont="1" applyFill="1" applyBorder="1" applyAlignment="1" applyProtection="1">
      <alignment vertical="center"/>
      <protection hidden="1"/>
    </xf>
    <xf numFmtId="0" fontId="140" fillId="0" borderId="0" xfId="2970" applyFont="1"/>
    <xf numFmtId="0" fontId="141" fillId="0" borderId="0" xfId="2970" applyFont="1"/>
    <xf numFmtId="0" fontId="142" fillId="0" borderId="0" xfId="2970" applyFont="1"/>
    <xf numFmtId="252" fontId="142" fillId="0" borderId="0" xfId="2970" applyNumberFormat="1" applyFont="1" applyAlignment="1">
      <alignment horizontal="right"/>
    </xf>
    <xf numFmtId="0" fontId="116" fillId="65" borderId="66" xfId="0" applyFont="1" applyFill="1" applyBorder="1" applyAlignment="1">
      <alignment horizontal="center" wrapText="1"/>
    </xf>
    <xf numFmtId="0" fontId="116" fillId="65" borderId="0" xfId="0" applyFont="1" applyFill="1" applyAlignment="1">
      <alignment horizontal="center" wrapText="1"/>
    </xf>
    <xf numFmtId="14" fontId="141" fillId="55" borderId="0" xfId="2970" applyNumberFormat="1" applyFont="1" applyFill="1"/>
    <xf numFmtId="9" fontId="42" fillId="55" borderId="27" xfId="0" applyNumberFormat="1" applyFont="1" applyFill="1" applyBorder="1"/>
    <xf numFmtId="172" fontId="143" fillId="55" borderId="0" xfId="2971" applyNumberFormat="1" applyFont="1" applyFill="1"/>
    <xf numFmtId="10" fontId="141" fillId="0" borderId="0" xfId="2970" applyNumberFormat="1" applyFont="1"/>
    <xf numFmtId="173" fontId="143" fillId="0" borderId="0" xfId="2971" applyNumberFormat="1" applyFont="1" applyFill="1"/>
    <xf numFmtId="9" fontId="114" fillId="55" borderId="27" xfId="0" applyNumberFormat="1" applyFont="1" applyFill="1" applyBorder="1"/>
    <xf numFmtId="9" fontId="132" fillId="0" borderId="0" xfId="2764" applyFont="1" applyFill="1"/>
    <xf numFmtId="173" fontId="132" fillId="0" borderId="0" xfId="2971" applyNumberFormat="1" applyFont="1" applyFill="1"/>
    <xf numFmtId="9" fontId="42" fillId="55" borderId="0" xfId="0" applyNumberFormat="1" applyFont="1" applyFill="1"/>
    <xf numFmtId="173" fontId="116" fillId="0" borderId="0" xfId="2002" applyNumberFormat="1" applyFont="1" applyFill="1" applyBorder="1"/>
    <xf numFmtId="173" fontId="42" fillId="0" borderId="0" xfId="2002" applyNumberFormat="1" applyFont="1" applyFill="1" applyBorder="1"/>
    <xf numFmtId="168" fontId="42" fillId="0" borderId="0" xfId="2002" applyNumberFormat="1" applyFont="1" applyFill="1" applyBorder="1"/>
    <xf numFmtId="168" fontId="113" fillId="0" borderId="0" xfId="2538" applyNumberFormat="1" applyFont="1"/>
    <xf numFmtId="0" fontId="113" fillId="0" borderId="0" xfId="0" applyFont="1" applyAlignment="1">
      <alignment vertical="center"/>
    </xf>
    <xf numFmtId="0" fontId="113" fillId="0" borderId="0" xfId="0" applyFont="1" applyAlignment="1">
      <alignment horizontal="right" vertical="center"/>
    </xf>
    <xf numFmtId="10" fontId="112" fillId="57" borderId="0" xfId="0" applyNumberFormat="1" applyFont="1" applyFill="1"/>
    <xf numFmtId="252" fontId="112" fillId="57" borderId="0" xfId="0" applyNumberFormat="1" applyFont="1" applyFill="1"/>
    <xf numFmtId="172" fontId="120" fillId="55" borderId="32" xfId="2024" applyNumberFormat="1" applyFont="1" applyFill="1" applyBorder="1" applyAlignment="1" applyProtection="1">
      <alignment horizontal="right"/>
      <protection locked="0"/>
    </xf>
    <xf numFmtId="0" fontId="120" fillId="55" borderId="32" xfId="2024" applyNumberFormat="1" applyFont="1" applyFill="1" applyBorder="1" applyAlignment="1" applyProtection="1">
      <alignment horizontal="right"/>
      <protection locked="0"/>
    </xf>
    <xf numFmtId="0" fontId="119" fillId="0" borderId="0" xfId="0" applyFont="1" applyAlignment="1">
      <alignment horizontal="left" vertical="center"/>
    </xf>
    <xf numFmtId="0" fontId="145" fillId="57" borderId="0" xfId="0" applyFont="1" applyFill="1"/>
    <xf numFmtId="0" fontId="119" fillId="0" borderId="0" xfId="0" applyFont="1" applyAlignment="1">
      <alignment horizontal="left" wrapText="1"/>
    </xf>
    <xf numFmtId="9" fontId="120" fillId="0" borderId="48" xfId="2764" applyFont="1" applyBorder="1" applyAlignment="1">
      <alignment horizontal="center" vertical="top" wrapText="1"/>
    </xf>
    <xf numFmtId="0" fontId="123" fillId="0" borderId="32" xfId="2620" quotePrefix="1" applyFont="1" applyBorder="1" applyAlignment="1">
      <alignment horizontal="center" vertical="center" wrapText="1"/>
    </xf>
    <xf numFmtId="0" fontId="125" fillId="60" borderId="56" xfId="0" applyFont="1" applyFill="1" applyBorder="1" applyAlignment="1">
      <alignment horizontal="center"/>
    </xf>
    <xf numFmtId="9" fontId="121" fillId="0" borderId="35" xfId="0" applyNumberFormat="1" applyFont="1" applyBorder="1" applyAlignment="1">
      <alignment horizontal="center" vertical="center"/>
    </xf>
    <xf numFmtId="14" fontId="120" fillId="55" borderId="48" xfId="0" applyNumberFormat="1" applyFont="1" applyFill="1" applyBorder="1" applyAlignment="1">
      <alignment horizontal="center" vertical="center"/>
    </xf>
    <xf numFmtId="14" fontId="120" fillId="55" borderId="48" xfId="0" applyNumberFormat="1" applyFont="1" applyFill="1" applyBorder="1" applyAlignment="1">
      <alignment horizontal="center"/>
    </xf>
    <xf numFmtId="14" fontId="120" fillId="55" borderId="4" xfId="0" applyNumberFormat="1" applyFont="1" applyFill="1" applyBorder="1" applyAlignment="1">
      <alignment horizontal="center" vertical="center"/>
    </xf>
    <xf numFmtId="14" fontId="120" fillId="55" borderId="56" xfId="0" applyNumberFormat="1" applyFont="1" applyFill="1" applyBorder="1" applyAlignment="1">
      <alignment horizontal="center" vertical="center"/>
    </xf>
    <xf numFmtId="9" fontId="120" fillId="0" borderId="48" xfId="2764" applyFont="1" applyBorder="1" applyAlignment="1">
      <alignment horizontal="center" wrapText="1"/>
    </xf>
    <xf numFmtId="172" fontId="123" fillId="55" borderId="56" xfId="2024" applyNumberFormat="1" applyFont="1" applyFill="1" applyBorder="1" applyAlignment="1" applyProtection="1">
      <alignment horizontal="center"/>
    </xf>
    <xf numFmtId="0" fontId="121" fillId="55" borderId="67" xfId="0" applyFont="1" applyFill="1" applyBorder="1" applyAlignment="1">
      <alignment horizontal="left"/>
    </xf>
    <xf numFmtId="0" fontId="121" fillId="55" borderId="3" xfId="0" applyFont="1" applyFill="1" applyBorder="1" applyAlignment="1">
      <alignment horizontal="left"/>
    </xf>
    <xf numFmtId="0" fontId="121" fillId="55" borderId="46" xfId="0" applyFont="1" applyFill="1" applyBorder="1" applyAlignment="1">
      <alignment horizontal="left"/>
    </xf>
    <xf numFmtId="0" fontId="121" fillId="57" borderId="63" xfId="0" applyFont="1" applyFill="1" applyBorder="1"/>
    <xf numFmtId="173" fontId="3" fillId="0" borderId="48" xfId="1988" applyNumberFormat="1" applyFont="1" applyFill="1" applyBorder="1" applyAlignment="1" applyProtection="1">
      <alignment horizontal="right" vertical="center"/>
      <protection locked="0"/>
    </xf>
    <xf numFmtId="0" fontId="147" fillId="0" borderId="0" xfId="0" applyFont="1"/>
    <xf numFmtId="171" fontId="13" fillId="0" borderId="0" xfId="0" applyNumberFormat="1" applyFont="1"/>
    <xf numFmtId="0" fontId="13" fillId="57" borderId="0" xfId="0" applyFont="1" applyFill="1"/>
    <xf numFmtId="0" fontId="150" fillId="0" borderId="56" xfId="0" applyFont="1" applyBorder="1" applyAlignment="1">
      <alignment vertical="center"/>
    </xf>
    <xf numFmtId="0" fontId="150" fillId="0" borderId="56" xfId="0" applyFont="1" applyBorder="1" applyAlignment="1">
      <alignment horizontal="center" vertical="center"/>
    </xf>
    <xf numFmtId="14" fontId="120" fillId="0" borderId="56" xfId="0" applyNumberFormat="1" applyFont="1" applyBorder="1" applyAlignment="1">
      <alignment horizontal="center" vertical="center"/>
    </xf>
    <xf numFmtId="0" fontId="120" fillId="0" borderId="56" xfId="0" applyFont="1" applyBorder="1" applyAlignment="1">
      <alignment horizontal="center" vertical="center"/>
    </xf>
    <xf numFmtId="0" fontId="120" fillId="0" borderId="56" xfId="0" applyFont="1" applyBorder="1" applyAlignment="1">
      <alignment vertical="center" wrapText="1"/>
    </xf>
    <xf numFmtId="0" fontId="149" fillId="0" borderId="56" xfId="0" applyFont="1" applyBorder="1" applyAlignment="1">
      <alignment vertical="center" wrapText="1"/>
    </xf>
    <xf numFmtId="14" fontId="125" fillId="0" borderId="56" xfId="0" applyNumberFormat="1" applyFont="1" applyBorder="1" applyAlignment="1">
      <alignment horizontal="center" vertical="center"/>
    </xf>
    <xf numFmtId="14" fontId="13" fillId="0" borderId="56" xfId="0" applyNumberFormat="1" applyFont="1" applyBorder="1" applyAlignment="1">
      <alignment horizontal="center" vertical="center"/>
    </xf>
    <xf numFmtId="0" fontId="125" fillId="0" borderId="56" xfId="0" applyFont="1" applyBorder="1" applyAlignment="1">
      <alignment vertical="center" wrapText="1"/>
    </xf>
    <xf numFmtId="0" fontId="13" fillId="0" borderId="42" xfId="0" applyFont="1" applyBorder="1" applyAlignment="1">
      <alignment vertical="center"/>
    </xf>
    <xf numFmtId="0" fontId="13" fillId="0" borderId="42" xfId="0" applyFont="1" applyBorder="1" applyAlignment="1">
      <alignment vertical="center" wrapText="1"/>
    </xf>
    <xf numFmtId="0" fontId="119" fillId="0" borderId="0" xfId="0" applyFont="1" applyAlignment="1">
      <alignment horizontal="center" vertical="center" wrapText="1"/>
    </xf>
    <xf numFmtId="0" fontId="120" fillId="0" borderId="49" xfId="0" applyFont="1" applyBorder="1" applyAlignment="1">
      <alignment horizontal="left" wrapText="1"/>
    </xf>
    <xf numFmtId="0" fontId="120" fillId="0" borderId="50" xfId="0" applyFont="1" applyBorder="1" applyAlignment="1">
      <alignment horizontal="left" wrapText="1"/>
    </xf>
    <xf numFmtId="0" fontId="120" fillId="0" borderId="48" xfId="0" applyFont="1" applyBorder="1" applyAlignment="1">
      <alignment horizontal="left"/>
    </xf>
    <xf numFmtId="0" fontId="120" fillId="0" borderId="47" xfId="0" applyFont="1" applyBorder="1" applyAlignment="1">
      <alignment horizontal="left"/>
    </xf>
    <xf numFmtId="0" fontId="120" fillId="57" borderId="65" xfId="0" applyFont="1" applyFill="1" applyBorder="1" applyAlignment="1">
      <alignment horizontal="left" wrapText="1"/>
    </xf>
    <xf numFmtId="0" fontId="120" fillId="57" borderId="64" xfId="0" applyFont="1" applyFill="1" applyBorder="1" applyAlignment="1">
      <alignment horizontal="left" wrapText="1"/>
    </xf>
    <xf numFmtId="0" fontId="123" fillId="55" borderId="10" xfId="0" applyFont="1" applyFill="1" applyBorder="1" applyAlignment="1">
      <alignment horizontal="left"/>
    </xf>
    <xf numFmtId="0" fontId="123" fillId="55" borderId="3" xfId="0" applyFont="1" applyFill="1" applyBorder="1" applyAlignment="1">
      <alignment horizontal="left"/>
    </xf>
    <xf numFmtId="0" fontId="123" fillId="55" borderId="46" xfId="0" applyFont="1" applyFill="1" applyBorder="1" applyAlignment="1">
      <alignment horizontal="left"/>
    </xf>
    <xf numFmtId="0" fontId="121" fillId="55" borderId="10" xfId="0" applyFont="1" applyFill="1" applyBorder="1" applyAlignment="1">
      <alignment horizontal="left" wrapText="1"/>
    </xf>
    <xf numFmtId="0" fontId="121" fillId="55" borderId="3" xfId="0" applyFont="1" applyFill="1" applyBorder="1" applyAlignment="1">
      <alignment horizontal="left" wrapText="1"/>
    </xf>
    <xf numFmtId="0" fontId="121" fillId="55" borderId="46" xfId="0" applyFont="1" applyFill="1" applyBorder="1" applyAlignment="1">
      <alignment horizontal="left" wrapText="1"/>
    </xf>
    <xf numFmtId="14" fontId="123" fillId="0" borderId="0" xfId="0" applyNumberFormat="1" applyFont="1" applyAlignment="1">
      <alignment horizontal="center"/>
    </xf>
    <xf numFmtId="0" fontId="123" fillId="0" borderId="0" xfId="0" applyFont="1" applyAlignment="1">
      <alignment horizontal="center"/>
    </xf>
    <xf numFmtId="0" fontId="124" fillId="0" borderId="34" xfId="0" applyFont="1" applyBorder="1" applyAlignment="1">
      <alignment horizontal="center" vertical="center"/>
    </xf>
    <xf numFmtId="0" fontId="124" fillId="0" borderId="35" xfId="0" applyFont="1" applyBorder="1" applyAlignment="1">
      <alignment horizontal="center" vertical="center"/>
    </xf>
    <xf numFmtId="0" fontId="121" fillId="0" borderId="0" xfId="0" applyFont="1" applyAlignment="1">
      <alignment horizontal="center" vertical="center" wrapText="1"/>
    </xf>
    <xf numFmtId="0" fontId="120" fillId="0" borderId="0" xfId="0" applyFont="1" applyAlignment="1">
      <alignment horizontal="center" vertical="center" wrapText="1"/>
    </xf>
    <xf numFmtId="0" fontId="128" fillId="0" borderId="0" xfId="0" applyFont="1" applyAlignment="1">
      <alignment horizontal="center" vertical="center" wrapText="1"/>
    </xf>
    <xf numFmtId="0" fontId="124" fillId="58" borderId="29" xfId="0" applyFont="1" applyFill="1" applyBorder="1" applyAlignment="1">
      <alignment horizontal="left"/>
    </xf>
    <xf numFmtId="0" fontId="124" fillId="58" borderId="57" xfId="0" applyFont="1" applyFill="1" applyBorder="1" applyAlignment="1">
      <alignment horizontal="left"/>
    </xf>
    <xf numFmtId="0" fontId="124" fillId="58" borderId="58" xfId="0" applyFont="1" applyFill="1" applyBorder="1" applyAlignment="1">
      <alignment horizontal="left"/>
    </xf>
    <xf numFmtId="0" fontId="121" fillId="55" borderId="10" xfId="0" applyFont="1" applyFill="1" applyBorder="1" applyAlignment="1">
      <alignment horizontal="left"/>
    </xf>
    <xf numFmtId="0" fontId="121" fillId="55" borderId="3" xfId="0" applyFont="1" applyFill="1" applyBorder="1" applyAlignment="1">
      <alignment horizontal="left"/>
    </xf>
    <xf numFmtId="0" fontId="121" fillId="55" borderId="46" xfId="0" applyFont="1" applyFill="1" applyBorder="1" applyAlignment="1">
      <alignment horizontal="left"/>
    </xf>
    <xf numFmtId="0" fontId="121" fillId="55" borderId="67" xfId="0" applyFont="1" applyFill="1" applyBorder="1" applyAlignment="1">
      <alignment horizontal="left"/>
    </xf>
    <xf numFmtId="0" fontId="131" fillId="0" borderId="0" xfId="0" applyFont="1" applyAlignment="1">
      <alignment horizontal="left" wrapText="1"/>
    </xf>
    <xf numFmtId="0" fontId="123" fillId="0" borderId="0" xfId="0" applyFont="1" applyAlignment="1">
      <alignment horizontal="left" vertical="top" wrapText="1"/>
    </xf>
    <xf numFmtId="0" fontId="126" fillId="0" borderId="0" xfId="0" applyFont="1" applyAlignment="1">
      <alignment horizontal="left" vertical="top" wrapText="1"/>
    </xf>
    <xf numFmtId="0" fontId="119" fillId="0" borderId="0" xfId="0" quotePrefix="1" applyFont="1" applyAlignment="1">
      <alignment horizontal="left" wrapText="1"/>
    </xf>
    <xf numFmtId="0" fontId="149" fillId="67" borderId="68" xfId="0" applyFont="1" applyFill="1" applyBorder="1" applyAlignment="1">
      <alignment horizontal="center" vertical="center"/>
    </xf>
    <xf numFmtId="0" fontId="149" fillId="67" borderId="0" xfId="0" applyFont="1" applyFill="1" applyAlignment="1">
      <alignment horizontal="center" vertical="center"/>
    </xf>
    <xf numFmtId="0" fontId="13" fillId="0" borderId="69" xfId="0" applyFont="1" applyBorder="1" applyAlignment="1">
      <alignment horizontal="center" vertical="center" wrapText="1"/>
    </xf>
    <xf numFmtId="0" fontId="13" fillId="0" borderId="70" xfId="0" applyFont="1" applyBorder="1" applyAlignment="1">
      <alignment horizontal="center" vertical="center" wrapText="1"/>
    </xf>
    <xf numFmtId="0" fontId="13" fillId="0" borderId="71"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5" xfId="0" applyFont="1" applyBorder="1" applyAlignment="1">
      <alignment horizontal="center" vertical="center" wrapText="1"/>
    </xf>
    <xf numFmtId="0" fontId="150" fillId="0" borderId="69" xfId="0" applyFont="1" applyBorder="1" applyAlignment="1">
      <alignment horizontal="left" vertical="center" wrapText="1"/>
    </xf>
    <xf numFmtId="0" fontId="150" fillId="0" borderId="70" xfId="0" applyFont="1" applyBorder="1" applyAlignment="1">
      <alignment horizontal="left" vertical="center"/>
    </xf>
    <xf numFmtId="0" fontId="150" fillId="0" borderId="71" xfId="0" applyFont="1" applyBorder="1" applyAlignment="1">
      <alignment horizontal="left" vertical="center"/>
    </xf>
    <xf numFmtId="0" fontId="150" fillId="0" borderId="24" xfId="0" applyFont="1" applyBorder="1" applyAlignment="1">
      <alignment horizontal="left" vertical="center"/>
    </xf>
    <xf numFmtId="0" fontId="150" fillId="0" borderId="1" xfId="0" applyFont="1" applyBorder="1" applyAlignment="1">
      <alignment horizontal="left" vertical="center"/>
    </xf>
    <xf numFmtId="0" fontId="150" fillId="0" borderId="25" xfId="0" applyFont="1" applyBorder="1" applyAlignment="1">
      <alignment horizontal="left" vertical="center"/>
    </xf>
    <xf numFmtId="0" fontId="148" fillId="66" borderId="56" xfId="0" applyFont="1" applyFill="1" applyBorder="1" applyAlignment="1">
      <alignment horizontal="center" vertical="center"/>
    </xf>
    <xf numFmtId="0" fontId="149" fillId="67" borderId="56" xfId="0" applyFont="1" applyFill="1" applyBorder="1" applyAlignment="1">
      <alignment horizontal="center" vertical="center"/>
    </xf>
    <xf numFmtId="0" fontId="150" fillId="0" borderId="56" xfId="0" applyFont="1" applyBorder="1" applyAlignment="1">
      <alignment horizontal="center" vertical="center"/>
    </xf>
    <xf numFmtId="0" fontId="150" fillId="0" borderId="69" xfId="0" applyFont="1" applyBorder="1" applyAlignment="1">
      <alignment horizontal="center" vertical="center"/>
    </xf>
    <xf numFmtId="0" fontId="150" fillId="0" borderId="70" xfId="0" applyFont="1" applyBorder="1" applyAlignment="1">
      <alignment horizontal="center" vertical="center"/>
    </xf>
    <xf numFmtId="0" fontId="150" fillId="0" borderId="71" xfId="0" applyFont="1" applyBorder="1" applyAlignment="1">
      <alignment horizontal="center" vertical="center"/>
    </xf>
    <xf numFmtId="0" fontId="150" fillId="0" borderId="68" xfId="0" applyFont="1" applyBorder="1" applyAlignment="1">
      <alignment horizontal="center" vertical="center"/>
    </xf>
    <xf numFmtId="0" fontId="150" fillId="0" borderId="0" xfId="0" applyFont="1" applyAlignment="1">
      <alignment horizontal="center" vertical="center"/>
    </xf>
    <xf numFmtId="0" fontId="150" fillId="0" borderId="72" xfId="0" applyFont="1" applyBorder="1" applyAlignment="1">
      <alignment horizontal="center" vertical="center"/>
    </xf>
    <xf numFmtId="0" fontId="150" fillId="0" borderId="69" xfId="0" applyFont="1" applyBorder="1" applyAlignment="1">
      <alignment horizontal="left" vertical="center"/>
    </xf>
    <xf numFmtId="0" fontId="150" fillId="0" borderId="56" xfId="0" applyFont="1" applyBorder="1" applyAlignment="1">
      <alignment vertical="center"/>
    </xf>
    <xf numFmtId="0" fontId="150" fillId="0" borderId="56" xfId="0" applyFont="1" applyBorder="1" applyAlignment="1">
      <alignment horizontal="left" vertical="center"/>
    </xf>
    <xf numFmtId="0" fontId="13" fillId="0" borderId="69" xfId="0" applyFont="1" applyBorder="1" applyAlignment="1">
      <alignment horizontal="left" vertical="top" wrapText="1"/>
    </xf>
    <xf numFmtId="0" fontId="13" fillId="0" borderId="70" xfId="0" applyFont="1" applyBorder="1" applyAlignment="1">
      <alignment horizontal="left" vertical="top" wrapText="1"/>
    </xf>
    <xf numFmtId="0" fontId="13" fillId="0" borderId="71" xfId="0" applyFont="1" applyBorder="1" applyAlignment="1">
      <alignment horizontal="left" vertical="top" wrapText="1"/>
    </xf>
    <xf numFmtId="0" fontId="13" fillId="0" borderId="24" xfId="0" applyFont="1" applyBorder="1" applyAlignment="1">
      <alignment horizontal="left" vertical="top" wrapText="1"/>
    </xf>
    <xf numFmtId="0" fontId="13" fillId="0" borderId="1" xfId="0" applyFont="1" applyBorder="1" applyAlignment="1">
      <alignment horizontal="left" vertical="top" wrapText="1"/>
    </xf>
    <xf numFmtId="0" fontId="13" fillId="0" borderId="25" xfId="0" applyFont="1" applyBorder="1" applyAlignment="1">
      <alignment horizontal="left" vertical="top" wrapText="1"/>
    </xf>
    <xf numFmtId="0" fontId="149" fillId="67" borderId="69" xfId="0" applyFont="1" applyFill="1" applyBorder="1" applyAlignment="1">
      <alignment horizontal="center" vertical="center"/>
    </xf>
    <xf numFmtId="0" fontId="149" fillId="67" borderId="70" xfId="0" applyFont="1" applyFill="1" applyBorder="1" applyAlignment="1">
      <alignment horizontal="center" vertical="center"/>
    </xf>
    <xf numFmtId="0" fontId="13" fillId="0" borderId="69" xfId="0" applyFont="1" applyBorder="1" applyAlignment="1">
      <alignment horizontal="center" vertical="center"/>
    </xf>
    <xf numFmtId="0" fontId="13" fillId="0" borderId="70" xfId="0" applyFont="1" applyBorder="1" applyAlignment="1">
      <alignment horizontal="center" vertical="center"/>
    </xf>
    <xf numFmtId="0" fontId="13" fillId="0" borderId="71" xfId="0" applyFont="1" applyBorder="1" applyAlignment="1">
      <alignment horizontal="center" vertical="center"/>
    </xf>
    <xf numFmtId="0" fontId="13" fillId="0" borderId="24" xfId="0" applyFont="1" applyBorder="1" applyAlignment="1">
      <alignment horizontal="center" vertical="center"/>
    </xf>
    <xf numFmtId="0" fontId="13" fillId="0" borderId="1" xfId="0" applyFont="1" applyBorder="1" applyAlignment="1">
      <alignment horizontal="center" vertical="center"/>
    </xf>
    <xf numFmtId="0" fontId="13" fillId="0" borderId="25" xfId="0" applyFont="1" applyBorder="1" applyAlignment="1">
      <alignment horizontal="center" vertical="center"/>
    </xf>
    <xf numFmtId="0" fontId="150" fillId="0" borderId="24" xfId="0" applyFont="1" applyBorder="1" applyAlignment="1">
      <alignment horizontal="center" vertical="center"/>
    </xf>
    <xf numFmtId="0" fontId="150" fillId="0" borderId="1" xfId="0" applyFont="1" applyBorder="1" applyAlignment="1">
      <alignment horizontal="center" vertical="center"/>
    </xf>
    <xf numFmtId="0" fontId="150" fillId="0" borderId="25" xfId="0" applyFont="1" applyBorder="1" applyAlignment="1">
      <alignment horizontal="center" vertical="center"/>
    </xf>
    <xf numFmtId="43" fontId="117" fillId="56" borderId="14" xfId="1988" applyFont="1" applyFill="1" applyBorder="1" applyAlignment="1" applyProtection="1">
      <alignment horizontal="center" vertical="center" wrapText="1"/>
    </xf>
    <xf numFmtId="41" fontId="112" fillId="0" borderId="0" xfId="0" applyNumberFormat="1" applyFont="1" applyAlignment="1">
      <alignment horizontal="center"/>
    </xf>
  </cellXfs>
  <cellStyles count="2989">
    <cellStyle name=" " xfId="1" xr:uid="{00000000-0005-0000-0000-000000000000}"/>
    <cellStyle name=" _Taiwan" xfId="2" xr:uid="{00000000-0005-0000-0000-000001000000}"/>
    <cellStyle name=" _Taiwan_0+12 R&amp;O" xfId="3" xr:uid="{00000000-0005-0000-0000-000002000000}"/>
    <cellStyle name=" _Taiwan_0+12 R&amp;O (2)" xfId="4" xr:uid="{00000000-0005-0000-0000-000003000000}"/>
    <cellStyle name=" _Taiwan_1st Half Total Cost" xfId="5" xr:uid="{00000000-0005-0000-0000-000004000000}"/>
    <cellStyle name=" _Taiwan_1st Half Total Cost_0+12 R&amp;O" xfId="6" xr:uid="{00000000-0005-0000-0000-000005000000}"/>
    <cellStyle name=" _Taiwan_1st Half Total Cost_0+12 R&amp;O (2)" xfId="7" xr:uid="{00000000-0005-0000-0000-000006000000}"/>
    <cellStyle name=" _Taiwan_1st Half Total Cost_Affordable Business Structure" xfId="8" xr:uid="{00000000-0005-0000-0000-000007000000}"/>
    <cellStyle name=" _Taiwan_1st Half Total Cost_Affordable Business Structure_0+12 R&amp;O" xfId="9" xr:uid="{00000000-0005-0000-0000-000008000000}"/>
    <cellStyle name=" _Taiwan_1st Half Total Cost_Affordable Business Structure_0+12 R&amp;O (2)" xfId="10" xr:uid="{00000000-0005-0000-0000-000009000000}"/>
    <cellStyle name=" _Taiwan_1st Half Total Cost_BP Key Assumptions" xfId="11" xr:uid="{00000000-0005-0000-0000-00000A000000}"/>
    <cellStyle name=" _Taiwan_1st Half Total Cost_BP Key Assumptions_0+12 R&amp;O" xfId="12" xr:uid="{00000000-0005-0000-0000-00000B000000}"/>
    <cellStyle name=" _Taiwan_1st Half Total Cost_BP Key Assumptions_0+12 R&amp;O (2)" xfId="13" xr:uid="{00000000-0005-0000-0000-00000C000000}"/>
    <cellStyle name=" _Taiwan_1st Half Total Cost_Task" xfId="14" xr:uid="{00000000-0005-0000-0000-00000D000000}"/>
    <cellStyle name=" _Taiwan_1st Half Total Cost_Task_0+12 R&amp;O" xfId="15" xr:uid="{00000000-0005-0000-0000-00000E000000}"/>
    <cellStyle name=" _Taiwan_1st Half Total Cost_Task_0+12 R&amp;O (2)" xfId="16" xr:uid="{00000000-0005-0000-0000-00000F000000}"/>
    <cellStyle name=" _Taiwan_1st Half Total Cost_TTLCOST BACKUP" xfId="17" xr:uid="{00000000-0005-0000-0000-000010000000}"/>
    <cellStyle name=" _Taiwan_1st Half Total Cost_TTLCOST BACKUP_0+12 R&amp;O (2)" xfId="18" xr:uid="{00000000-0005-0000-0000-000011000000}"/>
    <cellStyle name=" _Taiwan_1st Half Total Cost_Updated R&amp;O - 1999" xfId="19" xr:uid="{00000000-0005-0000-0000-000012000000}"/>
    <cellStyle name=" _Taiwan_1st Half Total Cost_Updated R&amp;O - 1999_0+12 R&amp;O" xfId="20" xr:uid="{00000000-0005-0000-0000-000013000000}"/>
    <cellStyle name=" _Taiwan_1st Half Total Cost_Updated R&amp;O - 1999_0+12 R&amp;O (2)" xfId="21" xr:uid="{00000000-0005-0000-0000-000014000000}"/>
    <cellStyle name=" _Taiwan_1st Half Total Cost_Vehicle Line Profit" xfId="22" xr:uid="{00000000-0005-0000-0000-000015000000}"/>
    <cellStyle name=" _Taiwan_1st Half Total Cost_Vehicle Line Profit_0+12 R&amp;O" xfId="23" xr:uid="{00000000-0005-0000-0000-000016000000}"/>
    <cellStyle name=" _Taiwan_1st Half Total Cost_Vehicle Line Profit_0+12 R&amp;O (2)" xfId="24" xr:uid="{00000000-0005-0000-0000-000017000000}"/>
    <cellStyle name=" _Taiwan_Affordable Business Structure" xfId="25" xr:uid="{00000000-0005-0000-0000-000018000000}"/>
    <cellStyle name=" _Taiwan_Affordable Business Structure_0+12 R&amp;O" xfId="26" xr:uid="{00000000-0005-0000-0000-000019000000}"/>
    <cellStyle name=" _Taiwan_Affordable Business Structure_0+12 R&amp;O (2)" xfId="27" xr:uid="{00000000-0005-0000-0000-00001A000000}"/>
    <cellStyle name=" _Taiwan_Affordable Business Structure_BP Key Assumptions" xfId="28" xr:uid="{00000000-0005-0000-0000-00001B000000}"/>
    <cellStyle name=" _Taiwan_Affordable Business Structure_BP Key Assumptions_0+12 R&amp;O" xfId="29" xr:uid="{00000000-0005-0000-0000-00001C000000}"/>
    <cellStyle name=" _Taiwan_Affordable Business Structure_BP Key Assumptions_0+12 R&amp;O (2)" xfId="30" xr:uid="{00000000-0005-0000-0000-00001D000000}"/>
    <cellStyle name=" _Taiwan_Affordable Business Structure_Task" xfId="31" xr:uid="{00000000-0005-0000-0000-00001E000000}"/>
    <cellStyle name=" _Taiwan_Affordable Business Structure_Task_0+12 R&amp;O" xfId="32" xr:uid="{00000000-0005-0000-0000-00001F000000}"/>
    <cellStyle name=" _Taiwan_Affordable Business Structure_Task_0+12 R&amp;O (2)" xfId="33" xr:uid="{00000000-0005-0000-0000-000020000000}"/>
    <cellStyle name=" _Taiwan_Affordable Business Structure_TTLCOST BACKUP" xfId="34" xr:uid="{00000000-0005-0000-0000-000021000000}"/>
    <cellStyle name=" _Taiwan_Affordable Business Structure_TTLCOST BACKUP_0+12 R&amp;O (2)" xfId="35" xr:uid="{00000000-0005-0000-0000-000022000000}"/>
    <cellStyle name=" _Taiwan_Affordable Business Structure_Updated R&amp;O - 1999" xfId="36" xr:uid="{00000000-0005-0000-0000-000023000000}"/>
    <cellStyle name=" _Taiwan_Affordable Business Structure_Updated R&amp;O - 1999_0+12 R&amp;O" xfId="37" xr:uid="{00000000-0005-0000-0000-000024000000}"/>
    <cellStyle name=" _Taiwan_Affordable Business Structure_Updated R&amp;O - 1999_0+12 R&amp;O (2)" xfId="38" xr:uid="{00000000-0005-0000-0000-000025000000}"/>
    <cellStyle name=" _Taiwan_Affordable Business Structure_Vehicle Line Profit" xfId="39" xr:uid="{00000000-0005-0000-0000-000026000000}"/>
    <cellStyle name=" _Taiwan_Affordable Business Structure_Vehicle Line Profit_0+12 R&amp;O" xfId="40" xr:uid="{00000000-0005-0000-0000-000027000000}"/>
    <cellStyle name=" _Taiwan_Affordable Business Structure_Vehicle Line Profit_0+12 R&amp;O (2)" xfId="41" xr:uid="{00000000-0005-0000-0000-000028000000}"/>
    <cellStyle name=" _Taiwan_BP Key Assumptions" xfId="42" xr:uid="{00000000-0005-0000-0000-000029000000}"/>
    <cellStyle name=" _Taiwan_BP Key Assumptions_0+12 R&amp;O" xfId="43" xr:uid="{00000000-0005-0000-0000-00002A000000}"/>
    <cellStyle name=" _Taiwan_BP Key Assumptions_0+12 R&amp;O (2)" xfId="44" xr:uid="{00000000-0005-0000-0000-00002B000000}"/>
    <cellStyle name=" _Taiwan_KD&amp;BU Study" xfId="45" xr:uid="{00000000-0005-0000-0000-00002C000000}"/>
    <cellStyle name=" _Taiwan_KD&amp;BU Study_0+12 R&amp;O" xfId="46" xr:uid="{00000000-0005-0000-0000-00002D000000}"/>
    <cellStyle name=" _Taiwan_KD&amp;BU Study_0+12 R&amp;O (2)" xfId="47" xr:uid="{00000000-0005-0000-0000-00002E000000}"/>
    <cellStyle name=" _Taiwan_KD&amp;BU Study_Affordable Business Structure" xfId="48" xr:uid="{00000000-0005-0000-0000-00002F000000}"/>
    <cellStyle name=" _Taiwan_KD&amp;BU Study_Affordable Business Structure_0+12 R&amp;O" xfId="49" xr:uid="{00000000-0005-0000-0000-000030000000}"/>
    <cellStyle name=" _Taiwan_KD&amp;BU Study_Affordable Business Structure_0+12 R&amp;O (2)" xfId="50" xr:uid="{00000000-0005-0000-0000-000031000000}"/>
    <cellStyle name=" _Taiwan_KD&amp;BU Study_BP Key Assumptions" xfId="51" xr:uid="{00000000-0005-0000-0000-000032000000}"/>
    <cellStyle name=" _Taiwan_KD&amp;BU Study_BP Key Assumptions_0+12 R&amp;O" xfId="52" xr:uid="{00000000-0005-0000-0000-000033000000}"/>
    <cellStyle name=" _Taiwan_KD&amp;BU Study_BP Key Assumptions_0+12 R&amp;O (2)" xfId="53" xr:uid="{00000000-0005-0000-0000-000034000000}"/>
    <cellStyle name=" _Taiwan_KD&amp;BU Study_Task" xfId="54" xr:uid="{00000000-0005-0000-0000-000035000000}"/>
    <cellStyle name=" _Taiwan_KD&amp;BU Study_Task_0+12 R&amp;O" xfId="55" xr:uid="{00000000-0005-0000-0000-000036000000}"/>
    <cellStyle name=" _Taiwan_KD&amp;BU Study_Task_0+12 R&amp;O (2)" xfId="56" xr:uid="{00000000-0005-0000-0000-000037000000}"/>
    <cellStyle name=" _Taiwan_KD&amp;BU Study_TTLCOST BACKUP" xfId="57" xr:uid="{00000000-0005-0000-0000-000038000000}"/>
    <cellStyle name=" _Taiwan_KD&amp;BU Study_TTLCOST BACKUP_0+12 R&amp;O (2)" xfId="58" xr:uid="{00000000-0005-0000-0000-000039000000}"/>
    <cellStyle name=" _Taiwan_KD&amp;BU Study_Updated R&amp;O - 1999" xfId="59" xr:uid="{00000000-0005-0000-0000-00003A000000}"/>
    <cellStyle name=" _Taiwan_KD&amp;BU Study_Updated R&amp;O - 1999_0+12 R&amp;O" xfId="60" xr:uid="{00000000-0005-0000-0000-00003B000000}"/>
    <cellStyle name=" _Taiwan_KD&amp;BU Study_Updated R&amp;O - 1999_0+12 R&amp;O (2)" xfId="61" xr:uid="{00000000-0005-0000-0000-00003C000000}"/>
    <cellStyle name=" _Taiwan_KD&amp;BU Study_Vehicle Line Profit" xfId="62" xr:uid="{00000000-0005-0000-0000-00003D000000}"/>
    <cellStyle name=" _Taiwan_KD&amp;BU Study_Vehicle Line Profit_0+12 R&amp;O" xfId="63" xr:uid="{00000000-0005-0000-0000-00003E000000}"/>
    <cellStyle name=" _Taiwan_KD&amp;BU Study_Vehicle Line Profit_0+12 R&amp;O (2)" xfId="64" xr:uid="{00000000-0005-0000-0000-00003F000000}"/>
    <cellStyle name=" _Taiwan_Task" xfId="65" xr:uid="{00000000-0005-0000-0000-000040000000}"/>
    <cellStyle name=" _Taiwan_Task_0+12 R&amp;O" xfId="66" xr:uid="{00000000-0005-0000-0000-000041000000}"/>
    <cellStyle name=" _Taiwan_Task_0+12 R&amp;O (2)" xfId="67" xr:uid="{00000000-0005-0000-0000-000042000000}"/>
    <cellStyle name=" _Taiwan_TTLCOST BACKUP" xfId="68" xr:uid="{00000000-0005-0000-0000-000043000000}"/>
    <cellStyle name=" _Taiwan_TTLCOST BACKUP_0+12 R&amp;O" xfId="69" xr:uid="{00000000-0005-0000-0000-000044000000}"/>
    <cellStyle name=" _Taiwan_TTLCOST BACKUP_0+12 R&amp;O (2)" xfId="70" xr:uid="{00000000-0005-0000-0000-000045000000}"/>
    <cellStyle name=" _Taiwan_TTLCOST BACKUP_Affordable Business Structure" xfId="71" xr:uid="{00000000-0005-0000-0000-000046000000}"/>
    <cellStyle name=" _Taiwan_TTLCOST BACKUP_Affordable Business Structure_0+12 R&amp;O" xfId="72" xr:uid="{00000000-0005-0000-0000-000047000000}"/>
    <cellStyle name=" _Taiwan_TTLCOST BACKUP_Affordable Business Structure_0+12 R&amp;O (2)" xfId="73" xr:uid="{00000000-0005-0000-0000-000048000000}"/>
    <cellStyle name=" _Taiwan_TTLCOST BACKUP_BP Key Assumptions" xfId="74" xr:uid="{00000000-0005-0000-0000-000049000000}"/>
    <cellStyle name=" _Taiwan_TTLCOST BACKUP_BP Key Assumptions_0+12 R&amp;O" xfId="75" xr:uid="{00000000-0005-0000-0000-00004A000000}"/>
    <cellStyle name=" _Taiwan_TTLCOST BACKUP_BP Key Assumptions_0+12 R&amp;O (2)" xfId="76" xr:uid="{00000000-0005-0000-0000-00004B000000}"/>
    <cellStyle name=" _Taiwan_TTLCOST BACKUP_Task" xfId="77" xr:uid="{00000000-0005-0000-0000-00004C000000}"/>
    <cellStyle name=" _Taiwan_TTLCOST BACKUP_Task_0+12 R&amp;O" xfId="78" xr:uid="{00000000-0005-0000-0000-00004D000000}"/>
    <cellStyle name=" _Taiwan_TTLCOST BACKUP_Task_0+12 R&amp;O (2)" xfId="79" xr:uid="{00000000-0005-0000-0000-00004E000000}"/>
    <cellStyle name=" _Taiwan_TTLCOST BACKUP_Updated R&amp;O - 1999" xfId="80" xr:uid="{00000000-0005-0000-0000-00004F000000}"/>
    <cellStyle name=" _Taiwan_TTLCOST BACKUP_Updated R&amp;O - 1999_0+12 R&amp;O" xfId="81" xr:uid="{00000000-0005-0000-0000-000050000000}"/>
    <cellStyle name=" _Taiwan_TTLCOST BACKUP_Updated R&amp;O - 1999_0+12 R&amp;O (2)" xfId="82" xr:uid="{00000000-0005-0000-0000-000051000000}"/>
    <cellStyle name=" _Taiwan_TTLCOST BACKUP_Vehicle Line Profit" xfId="83" xr:uid="{00000000-0005-0000-0000-000052000000}"/>
    <cellStyle name=" _Taiwan_TTLCOST BACKUP_Vehicle Line Profit_0+12 R&amp;O" xfId="84" xr:uid="{00000000-0005-0000-0000-000053000000}"/>
    <cellStyle name=" _Taiwan_TTLCOST BACKUP_Vehicle Line Profit_0+12 R&amp;O (2)" xfId="85" xr:uid="{00000000-0005-0000-0000-000054000000}"/>
    <cellStyle name=" _Taiwan_Updated R&amp;O - 1998" xfId="86" xr:uid="{00000000-0005-0000-0000-000055000000}"/>
    <cellStyle name=" _Taiwan_Updated R&amp;O - 1998_0+12 R&amp;O" xfId="87" xr:uid="{00000000-0005-0000-0000-000056000000}"/>
    <cellStyle name=" _Taiwan_Updated R&amp;O - 1998_0+12 R&amp;O (2)" xfId="88" xr:uid="{00000000-0005-0000-0000-000057000000}"/>
    <cellStyle name=" _Taiwan_Updated R&amp;O - 1999" xfId="89" xr:uid="{00000000-0005-0000-0000-000058000000}"/>
    <cellStyle name=" _Taiwan_Updated R&amp;O - 1999_0+12 R&amp;O" xfId="90" xr:uid="{00000000-0005-0000-0000-000059000000}"/>
    <cellStyle name=" _Taiwan_Updated R&amp;O - 1999_0+12 R&amp;O (2)" xfId="91" xr:uid="{00000000-0005-0000-0000-00005A000000}"/>
    <cellStyle name=" _Taiwan_Vehicle Line Profit" xfId="92" xr:uid="{00000000-0005-0000-0000-00005B000000}"/>
    <cellStyle name=" _Taiwan_Vehicle Line Profit_0+12 R&amp;O" xfId="93" xr:uid="{00000000-0005-0000-0000-00005C000000}"/>
    <cellStyle name=" _Taiwan_Vehicle Line Profit_0+12 R&amp;O (2)" xfId="94" xr:uid="{00000000-0005-0000-0000-00005D000000}"/>
    <cellStyle name="$" xfId="95" xr:uid="{00000000-0005-0000-0000-00005E000000}"/>
    <cellStyle name="$_4-8map" xfId="96" xr:uid="{00000000-0005-0000-0000-00005F000000}"/>
    <cellStyle name="$_4-8map_1-11mapb" xfId="97" xr:uid="{00000000-0005-0000-0000-000060000000}"/>
    <cellStyle name="$_4-8map_2-10map" xfId="98" xr:uid="{00000000-0005-0000-0000-000061000000}"/>
    <cellStyle name="$_4-8map_5-7map" xfId="99" xr:uid="{00000000-0005-0000-0000-000062000000}"/>
    <cellStyle name="$_4-8map_exchange2" xfId="100" xr:uid="{00000000-0005-0000-0000-000063000000}"/>
    <cellStyle name="$_4-8map_exchange2_5-7map" xfId="101" xr:uid="{00000000-0005-0000-0000-000064000000}"/>
    <cellStyle name="$_6-6map" xfId="102" xr:uid="{00000000-0005-0000-0000-000065000000}"/>
    <cellStyle name="$_Inventory-cash#643" xfId="103" xr:uid="{00000000-0005-0000-0000-000066000000}"/>
    <cellStyle name="$_review3" xfId="104" xr:uid="{00000000-0005-0000-0000-000067000000}"/>
    <cellStyle name="$_review3_1-11mapb" xfId="105" xr:uid="{00000000-0005-0000-0000-000068000000}"/>
    <cellStyle name="$_review3_2-10map" xfId="106" xr:uid="{00000000-0005-0000-0000-000069000000}"/>
    <cellStyle name="$_review3_5-7map" xfId="107" xr:uid="{00000000-0005-0000-0000-00006A000000}"/>
    <cellStyle name="$_review3_exchange2" xfId="108" xr:uid="{00000000-0005-0000-0000-00006B000000}"/>
    <cellStyle name="$_review3_exchange2_5-7map" xfId="109" xr:uid="{00000000-0005-0000-0000-00006C000000}"/>
    <cellStyle name="$0" xfId="110" xr:uid="{00000000-0005-0000-0000-00006D000000}"/>
    <cellStyle name="$0.0" xfId="111" xr:uid="{00000000-0005-0000-0000-00006E000000}"/>
    <cellStyle name="$0.00" xfId="112" xr:uid="{00000000-0005-0000-0000-00006F000000}"/>
    <cellStyle name="$0_!!!GO" xfId="113" xr:uid="{00000000-0005-0000-0000-000070000000}"/>
    <cellStyle name="$No Dollars" xfId="114" xr:uid="{00000000-0005-0000-0000-000071000000}"/>
    <cellStyle name="%0" xfId="115" xr:uid="{00000000-0005-0000-0000-000072000000}"/>
    <cellStyle name="%0.0" xfId="116" xr:uid="{00000000-0005-0000-0000-000073000000}"/>
    <cellStyle name="%0_!!!GO" xfId="117" xr:uid="{00000000-0005-0000-0000-000074000000}"/>
    <cellStyle name="?" xfId="118" xr:uid="{00000000-0005-0000-0000-000075000000}"/>
    <cellStyle name="??" xfId="119" xr:uid="{00000000-0005-0000-0000-000076000000}"/>
    <cellStyle name="?? [0.00]_ Att. 1- Cover" xfId="120" xr:uid="{00000000-0005-0000-0000-000077000000}"/>
    <cellStyle name="?? [0]" xfId="121" xr:uid="{00000000-0005-0000-0000-000078000000}"/>
    <cellStyle name="?_x001d_??%U©÷u&amp;H©÷9_x0008_? s_x000a__x0007__x0001__x0001_" xfId="122" xr:uid="{00000000-0005-0000-0000-000079000000}"/>
    <cellStyle name="???? [0.00]_PRODUCT DETAIL Q1" xfId="123" xr:uid="{00000000-0005-0000-0000-00007A000000}"/>
    <cellStyle name="???? \" xfId="124" xr:uid="{00000000-0005-0000-0000-00007B000000}"/>
    <cellStyle name="????_PRODUCT DETAIL Q1" xfId="125" xr:uid="{00000000-0005-0000-0000-00007C000000}"/>
    <cellStyle name="???[0]_?? DI" xfId="126" xr:uid="{00000000-0005-0000-0000-00007D000000}"/>
    <cellStyle name="???_?? DI" xfId="127" xr:uid="{00000000-0005-0000-0000-00007E000000}"/>
    <cellStyle name="??[0]_BRE" xfId="128" xr:uid="{00000000-0005-0000-0000-00007F000000}"/>
    <cellStyle name="??_ Att. 1- Cover" xfId="129" xr:uid="{00000000-0005-0000-0000-000080000000}"/>
    <cellStyle name="??A? [0]_ÿÿÿÿÿÿ_1_¢¬???¢â? " xfId="130" xr:uid="{00000000-0005-0000-0000-000081000000}"/>
    <cellStyle name="??A?_ÿÿÿÿÿÿ_1_¢¬???¢â? " xfId="131" xr:uid="{00000000-0005-0000-0000-000082000000}"/>
    <cellStyle name="?_02" xfId="132" xr:uid="{00000000-0005-0000-0000-000083000000}"/>
    <cellStyle name="?_1-11mapb" xfId="133" xr:uid="{00000000-0005-0000-0000-000084000000}"/>
    <cellStyle name="?_2-10map" xfId="134" xr:uid="{00000000-0005-0000-0000-000085000000}"/>
    <cellStyle name="?_5-7map" xfId="135" xr:uid="{00000000-0005-0000-0000-000086000000}"/>
    <cellStyle name="?_cover1 (2)" xfId="136" xr:uid="{00000000-0005-0000-0000-000087000000}"/>
    <cellStyle name="?_cover1 (2)_Fixed Costs 2001 (1)" xfId="137" xr:uid="{00000000-0005-0000-0000-000088000000}"/>
    <cellStyle name="?_EcoPro(Dom) (1)" xfId="138" xr:uid="{00000000-0005-0000-0000-000089000000}"/>
    <cellStyle name="?_EcoPro(Dom) (1)_fjl642" xfId="139" xr:uid="{00000000-0005-0000-0000-00008A000000}"/>
    <cellStyle name="?_EcoPro(Dom) (2)" xfId="140" xr:uid="{00000000-0005-0000-0000-00008B000000}"/>
    <cellStyle name="?_EcoPro(Dom) (2)_fjl642" xfId="141" xr:uid="{00000000-0005-0000-0000-00008C000000}"/>
    <cellStyle name="?_EcoPro(Dom) (3)" xfId="142" xr:uid="{00000000-0005-0000-0000-00008D000000}"/>
    <cellStyle name="?_EcoPro(Dom) (3)_fjl642" xfId="143" xr:uid="{00000000-0005-0000-0000-00008E000000}"/>
    <cellStyle name="?_EcoPro(Dom) (4)" xfId="144" xr:uid="{00000000-0005-0000-0000-00008F000000}"/>
    <cellStyle name="?_EcoPro(Dom) (4)_fjl642" xfId="145" xr:uid="{00000000-0005-0000-0000-000090000000}"/>
    <cellStyle name="?_EP(Dom) Ave." xfId="146" xr:uid="{00000000-0005-0000-0000-000091000000}"/>
    <cellStyle name="?_EP(Dom) Ave._fjl642" xfId="147" xr:uid="{00000000-0005-0000-0000-000092000000}"/>
    <cellStyle name="?_exchange2" xfId="148" xr:uid="{00000000-0005-0000-0000-000093000000}"/>
    <cellStyle name="?_exchange2_5-7map" xfId="149" xr:uid="{00000000-0005-0000-0000-000094000000}"/>
    <cellStyle name="?_fjl642" xfId="150" xr:uid="{00000000-0005-0000-0000-000095000000}"/>
    <cellStyle name="?_review3" xfId="151" xr:uid="{00000000-0005-0000-0000-000096000000}"/>
    <cellStyle name="?_review3_1-11mapb" xfId="152" xr:uid="{00000000-0005-0000-0000-000097000000}"/>
    <cellStyle name="?_review3_2-10map" xfId="153" xr:uid="{00000000-0005-0000-0000-000098000000}"/>
    <cellStyle name="?_review3_5-7map" xfId="154" xr:uid="{00000000-0005-0000-0000-000099000000}"/>
    <cellStyle name="?_review3_exchange2" xfId="155" xr:uid="{00000000-0005-0000-0000-00009A000000}"/>
    <cellStyle name="?_review3_exchange2_5-7map" xfId="156" xr:uid="{00000000-0005-0000-0000-00009B000000}"/>
    <cellStyle name="?_tate" xfId="157" xr:uid="{00000000-0005-0000-0000-00009C000000}"/>
    <cellStyle name="?_tate_1" xfId="158" xr:uid="{00000000-0005-0000-0000-00009D000000}"/>
    <cellStyle name="?_tate_1-11mapb" xfId="159" xr:uid="{00000000-0005-0000-0000-00009E000000}"/>
    <cellStyle name="?_tate_2-10map" xfId="160" xr:uid="{00000000-0005-0000-0000-00009F000000}"/>
    <cellStyle name="?_tate_5-7map" xfId="161" xr:uid="{00000000-0005-0000-0000-0000A0000000}"/>
    <cellStyle name="?_tate_EcoPro(Dom) (1)" xfId="162" xr:uid="{00000000-0005-0000-0000-0000A1000000}"/>
    <cellStyle name="?_tate_EcoPro(Dom) (1)_exchange2" xfId="163" xr:uid="{00000000-0005-0000-0000-0000A2000000}"/>
    <cellStyle name="?_tate_EcoPro(Dom) (1)_exchange2_5-7map" xfId="164" xr:uid="{00000000-0005-0000-0000-0000A3000000}"/>
    <cellStyle name="?_tate_EcoPro(Dom) (2)" xfId="165" xr:uid="{00000000-0005-0000-0000-0000A4000000}"/>
    <cellStyle name="?_tate_EcoPro(Dom) (2)_exchange2" xfId="166" xr:uid="{00000000-0005-0000-0000-0000A5000000}"/>
    <cellStyle name="?_tate_EcoPro(Dom) (2)_exchange2_5-7map" xfId="167" xr:uid="{00000000-0005-0000-0000-0000A6000000}"/>
    <cellStyle name="?_tate_EcoPro(Dom) (3)" xfId="168" xr:uid="{00000000-0005-0000-0000-0000A7000000}"/>
    <cellStyle name="?_tate_EcoPro(Dom) (3)_exchange2" xfId="169" xr:uid="{00000000-0005-0000-0000-0000A8000000}"/>
    <cellStyle name="?_tate_EcoPro(Dom) (3)_exchange2_5-7map" xfId="170" xr:uid="{00000000-0005-0000-0000-0000A9000000}"/>
    <cellStyle name="?_tate_EcoPro(Dom) (4)" xfId="171" xr:uid="{00000000-0005-0000-0000-0000AA000000}"/>
    <cellStyle name="?_tate_EcoPro(Dom) (4)_exchange2" xfId="172" xr:uid="{00000000-0005-0000-0000-0000AB000000}"/>
    <cellStyle name="?_tate_EcoPro(Dom) (4)_exchange2_5-7map" xfId="173" xr:uid="{00000000-0005-0000-0000-0000AC000000}"/>
    <cellStyle name="?_tate_EP(Dom) Ave." xfId="174" xr:uid="{00000000-0005-0000-0000-0000AD000000}"/>
    <cellStyle name="?_tate_EP(Dom) Ave._exchange2" xfId="175" xr:uid="{00000000-0005-0000-0000-0000AE000000}"/>
    <cellStyle name="?_tate_EP(Dom) Ave._exchange2_5-7map" xfId="176" xr:uid="{00000000-0005-0000-0000-0000AF000000}"/>
    <cellStyle name="?_tate_exchange2" xfId="177" xr:uid="{00000000-0005-0000-0000-0000B0000000}"/>
    <cellStyle name="?_tate_exchange2_5-7map" xfId="178" xr:uid="{00000000-0005-0000-0000-0000B1000000}"/>
    <cellStyle name="?_tate_fjl642" xfId="179" xr:uid="{00000000-0005-0000-0000-0000B2000000}"/>
    <cellStyle name="?_tate_review3" xfId="180" xr:uid="{00000000-0005-0000-0000-0000B3000000}"/>
    <cellStyle name="?_tate_review3_1-11mapb" xfId="181" xr:uid="{00000000-0005-0000-0000-0000B4000000}"/>
    <cellStyle name="?_tate_review3_2-10map" xfId="182" xr:uid="{00000000-0005-0000-0000-0000B5000000}"/>
    <cellStyle name="?_tate_review3_5-7map" xfId="183" xr:uid="{00000000-0005-0000-0000-0000B6000000}"/>
    <cellStyle name="?_tate_review3_exchange2" xfId="184" xr:uid="{00000000-0005-0000-0000-0000B7000000}"/>
    <cellStyle name="?_tate_review3_exchange2_5-7map" xfId="185" xr:uid="{00000000-0005-0000-0000-0000B8000000}"/>
    <cellStyle name="?_tate_Vol.(Dom)" xfId="186" xr:uid="{00000000-0005-0000-0000-0000B9000000}"/>
    <cellStyle name="?_tate_Vol.(Dom)_exchange2" xfId="187" xr:uid="{00000000-0005-0000-0000-0000BA000000}"/>
    <cellStyle name="?_tate_Vol.(Dom)_exchange2_5-7map" xfId="188" xr:uid="{00000000-0005-0000-0000-0000BB000000}"/>
    <cellStyle name="?_Vol" xfId="189" xr:uid="{00000000-0005-0000-0000-0000BC000000}"/>
    <cellStyle name="?_Vol.(Dom)" xfId="190" xr:uid="{00000000-0005-0000-0000-0000BD000000}"/>
    <cellStyle name="?_Vol.(Dom)_fjl642" xfId="191" xr:uid="{00000000-0005-0000-0000-0000BE000000}"/>
    <cellStyle name="?_Vol_exchange2" xfId="192" xr:uid="{00000000-0005-0000-0000-0000BF000000}"/>
    <cellStyle name="?_Vol_exchange2_5-7map" xfId="193" xr:uid="{00000000-0005-0000-0000-0000C0000000}"/>
    <cellStyle name="?_Vol_fjl642" xfId="194" xr:uid="{00000000-0005-0000-0000-0000C1000000}"/>
    <cellStyle name="?¡±¢¥?_?¨ù??¢´¢¥_¢¬???¢â? " xfId="195" xr:uid="{00000000-0005-0000-0000-0000C2000000}"/>
    <cellStyle name="?acc" xfId="196" xr:uid="{00000000-0005-0000-0000-0000C3000000}"/>
    <cellStyle name="?ðÇ%U?&amp;H?_x0008_?s_x000a__x0007__x0001__x0001_" xfId="197" xr:uid="{00000000-0005-0000-0000-0000C4000000}"/>
    <cellStyle name="? [0.00]_!!!GO" xfId="198" xr:uid="{00000000-0005-0000-0000-0000C5000000}"/>
    <cellStyle name="?_!!!GO" xfId="199" xr:uid="{00000000-0005-0000-0000-0000C6000000}"/>
    <cellStyle name="_Bang Chi tieu (2)" xfId="200" xr:uid="{00000000-0005-0000-0000-0000C7000000}"/>
    <cellStyle name="_Book1" xfId="201" xr:uid="{00000000-0005-0000-0000-0000C8000000}"/>
    <cellStyle name="~1" xfId="202" xr:uid="{00000000-0005-0000-0000-0000C9000000}"/>
    <cellStyle name="’Ê‰Ý [0.00]_!!!GO" xfId="203" xr:uid="{00000000-0005-0000-0000-0000CA000000}"/>
    <cellStyle name="’Ê‰Ý_!!!GO" xfId="204" xr:uid="{00000000-0005-0000-0000-0000CB000000}"/>
    <cellStyle name="£" xfId="205" xr:uid="{00000000-0005-0000-0000-0000CC000000}"/>
    <cellStyle name="£_4-8map" xfId="206" xr:uid="{00000000-0005-0000-0000-0000CD000000}"/>
    <cellStyle name="£_4-8map_1-11mapb" xfId="207" xr:uid="{00000000-0005-0000-0000-0000CE000000}"/>
    <cellStyle name="£_4-8map_2-10map" xfId="208" xr:uid="{00000000-0005-0000-0000-0000CF000000}"/>
    <cellStyle name="£_4-8map_5-7map" xfId="209" xr:uid="{00000000-0005-0000-0000-0000D0000000}"/>
    <cellStyle name="£_4-8map_exchange2" xfId="210" xr:uid="{00000000-0005-0000-0000-0000D1000000}"/>
    <cellStyle name="£_4-8map_exchange2_5-7map" xfId="211" xr:uid="{00000000-0005-0000-0000-0000D2000000}"/>
    <cellStyle name="£_BPfinal" xfId="212" xr:uid="{00000000-0005-0000-0000-0000D3000000}"/>
    <cellStyle name="£_BPfinal_1-11mapb" xfId="213" xr:uid="{00000000-0005-0000-0000-0000D4000000}"/>
    <cellStyle name="£_BPfinal_2-10map" xfId="214" xr:uid="{00000000-0005-0000-0000-0000D5000000}"/>
    <cellStyle name="£_BPfinal_5-7map" xfId="215" xr:uid="{00000000-0005-0000-0000-0000D6000000}"/>
    <cellStyle name="£_BPfinal_exchange2" xfId="216" xr:uid="{00000000-0005-0000-0000-0000D7000000}"/>
    <cellStyle name="£_BPfinal_exchange2_5-7map" xfId="217" xr:uid="{00000000-0005-0000-0000-0000D8000000}"/>
    <cellStyle name="£_Inventory-cash#643" xfId="218" xr:uid="{00000000-0005-0000-0000-0000D9000000}"/>
    <cellStyle name="¤@??_flhkd_Key Data, new format" xfId="219" xr:uid="{00000000-0005-0000-0000-0000DA000000}"/>
    <cellStyle name="¤@¯ë_0+12 vs bgt" xfId="220" xr:uid="{00000000-0005-0000-0000-0000DB000000}"/>
    <cellStyle name="¤d¤À¦ì[0]_0+12 vs bgt" xfId="221" xr:uid="{00000000-0005-0000-0000-0000DC000000}"/>
    <cellStyle name="¤d¤À¦ì_0+12 vs bgt" xfId="222" xr:uid="{00000000-0005-0000-0000-0000DD000000}"/>
    <cellStyle name="¥" xfId="223" xr:uid="{00000000-0005-0000-0000-0000DE000000}"/>
    <cellStyle name="¥_4-8map" xfId="224" xr:uid="{00000000-0005-0000-0000-0000DF000000}"/>
    <cellStyle name="¥_99PF31-11" xfId="225" xr:uid="{00000000-0005-0000-0000-0000E0000000}"/>
    <cellStyle name="¥_99PF31-11_Inventory-cash#643" xfId="226" xr:uid="{00000000-0005-0000-0000-0000E1000000}"/>
    <cellStyle name="¥_BPfinal" xfId="227" xr:uid="{00000000-0005-0000-0000-0000E2000000}"/>
    <cellStyle name="¥_Cover" xfId="228" xr:uid="{00000000-0005-0000-0000-0000E3000000}"/>
    <cellStyle name="¥_Cover_Inventory-cash#643" xfId="229" xr:uid="{00000000-0005-0000-0000-0000E4000000}"/>
    <cellStyle name="¥_Inventory-cash#643" xfId="230" xr:uid="{00000000-0005-0000-0000-0000E5000000}"/>
    <cellStyle name="¥acc" xfId="231" xr:uid="{00000000-0005-0000-0000-0000E6000000}"/>
    <cellStyle name="•W€_!!!GO" xfId="232" xr:uid="{00000000-0005-0000-0000-0000E7000000}"/>
    <cellStyle name="•W_!!!GO" xfId="233" xr:uid="{00000000-0005-0000-0000-0000E8000000}"/>
    <cellStyle name="0" xfId="234" xr:uid="{00000000-0005-0000-0000-0000E9000000}"/>
    <cellStyle name="0.0" xfId="235" xr:uid="{00000000-0005-0000-0000-0000EA000000}"/>
    <cellStyle name="0.00" xfId="236" xr:uid="{00000000-0005-0000-0000-0000EB000000}"/>
    <cellStyle name="0_!!!GO" xfId="237" xr:uid="{00000000-0005-0000-0000-0000EC000000}"/>
    <cellStyle name="0_96 Plan" xfId="238" xr:uid="{00000000-0005-0000-0000-0000ED000000}"/>
    <cellStyle name="0_97BUSPLN" xfId="239" xr:uid="{00000000-0005-0000-0000-0000EE000000}"/>
    <cellStyle name="0_Book1" xfId="240" xr:uid="{00000000-0005-0000-0000-0000EF000000}"/>
    <cellStyle name="0_cf39" xfId="241" xr:uid="{00000000-0005-0000-0000-0000F0000000}"/>
    <cellStyle name="0_Consolidators" xfId="242" xr:uid="{00000000-0005-0000-0000-0000F1000000}"/>
    <cellStyle name="0_Economic Assumptions " xfId="243" xr:uid="{00000000-0005-0000-0000-0000F2000000}"/>
    <cellStyle name="0_Feb2001" xfId="244" xr:uid="{00000000-0005-0000-0000-0000F3000000}"/>
    <cellStyle name="0_Inventory-cash#643" xfId="245" xr:uid="{00000000-0005-0000-0000-0000F4000000}"/>
    <cellStyle name="0_Module1" xfId="246" xr:uid="{00000000-0005-0000-0000-0000F5000000}"/>
    <cellStyle name="0_Recipients" xfId="247" xr:uid="{00000000-0005-0000-0000-0000F6000000}"/>
    <cellStyle name="0_Salary Headcount" xfId="248" xr:uid="{00000000-0005-0000-0000-0000F7000000}"/>
    <cellStyle name="0_Salary Headcount_Book1" xfId="249" xr:uid="{00000000-0005-0000-0000-0000F8000000}"/>
    <cellStyle name="0_Salary Headcount_cf39" xfId="250" xr:uid="{00000000-0005-0000-0000-0000F9000000}"/>
    <cellStyle name="0_Total" xfId="251" xr:uid="{00000000-0005-0000-0000-0000FA000000}"/>
    <cellStyle name="0_Total_Book1" xfId="252" xr:uid="{00000000-0005-0000-0000-0000FB000000}"/>
    <cellStyle name="0_Total_cf39" xfId="253" xr:uid="{00000000-0005-0000-0000-0000FC000000}"/>
    <cellStyle name="0_U.S. Economics" xfId="254" xr:uid="{00000000-0005-0000-0000-0000FD000000}"/>
    <cellStyle name="0_XX97CALB" xfId="255" xr:uid="{00000000-0005-0000-0000-0000FE000000}"/>
    <cellStyle name="0_XX97CALB_Book1" xfId="256" xr:uid="{00000000-0005-0000-0000-0000FF000000}"/>
    <cellStyle name="0_XX97CALB_cf39" xfId="257" xr:uid="{00000000-0005-0000-0000-000000010000}"/>
    <cellStyle name="1" xfId="258" xr:uid="{00000000-0005-0000-0000-000001010000}"/>
    <cellStyle name="2" xfId="259" xr:uid="{00000000-0005-0000-0000-000002010000}"/>
    <cellStyle name="20% - Accent1 10" xfId="260" xr:uid="{00000000-0005-0000-0000-000003010000}"/>
    <cellStyle name="20% - Accent1 10 2" xfId="261" xr:uid="{00000000-0005-0000-0000-000004010000}"/>
    <cellStyle name="20% - Accent1 11" xfId="262" xr:uid="{00000000-0005-0000-0000-000005010000}"/>
    <cellStyle name="20% - Accent1 11 2" xfId="263" xr:uid="{00000000-0005-0000-0000-000006010000}"/>
    <cellStyle name="20% - Accent1 12" xfId="264" xr:uid="{00000000-0005-0000-0000-000007010000}"/>
    <cellStyle name="20% - Accent1 13" xfId="265" xr:uid="{00000000-0005-0000-0000-000008010000}"/>
    <cellStyle name="20% - Accent1 14" xfId="266" xr:uid="{00000000-0005-0000-0000-000009010000}"/>
    <cellStyle name="20% - Accent1 15" xfId="267" xr:uid="{00000000-0005-0000-0000-00000A010000}"/>
    <cellStyle name="20% - Accent1 16" xfId="268" xr:uid="{00000000-0005-0000-0000-00000B010000}"/>
    <cellStyle name="20% - Accent1 17" xfId="269" xr:uid="{00000000-0005-0000-0000-00000C010000}"/>
    <cellStyle name="20% - Accent1 18" xfId="270" xr:uid="{00000000-0005-0000-0000-00000D010000}"/>
    <cellStyle name="20% - Accent1 18 2" xfId="271" xr:uid="{00000000-0005-0000-0000-00000E010000}"/>
    <cellStyle name="20% - Accent1 19" xfId="272" xr:uid="{00000000-0005-0000-0000-00000F010000}"/>
    <cellStyle name="20% - Accent1 19 2" xfId="273" xr:uid="{00000000-0005-0000-0000-000010010000}"/>
    <cellStyle name="20% - Accent1 2" xfId="274" xr:uid="{00000000-0005-0000-0000-000011010000}"/>
    <cellStyle name="20% - Accent1 2 2" xfId="275" xr:uid="{00000000-0005-0000-0000-000012010000}"/>
    <cellStyle name="20% - Accent1 2 3" xfId="276" xr:uid="{00000000-0005-0000-0000-000013010000}"/>
    <cellStyle name="20% - Accent1 2 4" xfId="277" xr:uid="{00000000-0005-0000-0000-000014010000}"/>
    <cellStyle name="20% - Accent1 2 5" xfId="278" xr:uid="{00000000-0005-0000-0000-000015010000}"/>
    <cellStyle name="20% - Accent1 2 6" xfId="279" xr:uid="{00000000-0005-0000-0000-000016010000}"/>
    <cellStyle name="20% - Accent1 20" xfId="280" xr:uid="{00000000-0005-0000-0000-000017010000}"/>
    <cellStyle name="20% - Accent1 20 2" xfId="281" xr:uid="{00000000-0005-0000-0000-000018010000}"/>
    <cellStyle name="20% - Accent1 21" xfId="282" xr:uid="{00000000-0005-0000-0000-000019010000}"/>
    <cellStyle name="20% - Accent1 21 2" xfId="283" xr:uid="{00000000-0005-0000-0000-00001A010000}"/>
    <cellStyle name="20% - Accent1 22" xfId="284" xr:uid="{00000000-0005-0000-0000-00001B010000}"/>
    <cellStyle name="20% - Accent1 22 2" xfId="285" xr:uid="{00000000-0005-0000-0000-00001C010000}"/>
    <cellStyle name="20% - Accent1 23" xfId="286" xr:uid="{00000000-0005-0000-0000-00001D010000}"/>
    <cellStyle name="20% - Accent1 23 2" xfId="287" xr:uid="{00000000-0005-0000-0000-00001E010000}"/>
    <cellStyle name="20% - Accent1 24" xfId="288" xr:uid="{00000000-0005-0000-0000-00001F010000}"/>
    <cellStyle name="20% - Accent1 24 2" xfId="289" xr:uid="{00000000-0005-0000-0000-000020010000}"/>
    <cellStyle name="20% - Accent1 25" xfId="290" xr:uid="{00000000-0005-0000-0000-000021010000}"/>
    <cellStyle name="20% - Accent1 25 2" xfId="291" xr:uid="{00000000-0005-0000-0000-000022010000}"/>
    <cellStyle name="20% - Accent1 26" xfId="292" xr:uid="{00000000-0005-0000-0000-000023010000}"/>
    <cellStyle name="20% - Accent1 26 2" xfId="293" xr:uid="{00000000-0005-0000-0000-000024010000}"/>
    <cellStyle name="20% - Accent1 27" xfId="294" xr:uid="{00000000-0005-0000-0000-000025010000}"/>
    <cellStyle name="20% - Accent1 27 2" xfId="295" xr:uid="{00000000-0005-0000-0000-000026010000}"/>
    <cellStyle name="20% - Accent1 28" xfId="296" xr:uid="{00000000-0005-0000-0000-000027010000}"/>
    <cellStyle name="20% - Accent1 28 2" xfId="297" xr:uid="{00000000-0005-0000-0000-000028010000}"/>
    <cellStyle name="20% - Accent1 29" xfId="298" xr:uid="{00000000-0005-0000-0000-000029010000}"/>
    <cellStyle name="20% - Accent1 29 2" xfId="299" xr:uid="{00000000-0005-0000-0000-00002A010000}"/>
    <cellStyle name="20% - Accent1 3" xfId="300" xr:uid="{00000000-0005-0000-0000-00002B010000}"/>
    <cellStyle name="20% - Accent1 30" xfId="301" xr:uid="{00000000-0005-0000-0000-00002C010000}"/>
    <cellStyle name="20% - Accent1 30 2" xfId="302" xr:uid="{00000000-0005-0000-0000-00002D010000}"/>
    <cellStyle name="20% - Accent1 31" xfId="303" xr:uid="{00000000-0005-0000-0000-00002E010000}"/>
    <cellStyle name="20% - Accent1 31 2" xfId="304" xr:uid="{00000000-0005-0000-0000-00002F010000}"/>
    <cellStyle name="20% - Accent1 32" xfId="305" xr:uid="{00000000-0005-0000-0000-000030010000}"/>
    <cellStyle name="20% - Accent1 32 2" xfId="306" xr:uid="{00000000-0005-0000-0000-000031010000}"/>
    <cellStyle name="20% - Accent1 33" xfId="307" xr:uid="{00000000-0005-0000-0000-000032010000}"/>
    <cellStyle name="20% - Accent1 33 2" xfId="308" xr:uid="{00000000-0005-0000-0000-000033010000}"/>
    <cellStyle name="20% - Accent1 34" xfId="309" xr:uid="{00000000-0005-0000-0000-000034010000}"/>
    <cellStyle name="20% - Accent1 34 2" xfId="310" xr:uid="{00000000-0005-0000-0000-000035010000}"/>
    <cellStyle name="20% - Accent1 35" xfId="311" xr:uid="{00000000-0005-0000-0000-000036010000}"/>
    <cellStyle name="20% - Accent1 36" xfId="312" xr:uid="{00000000-0005-0000-0000-000037010000}"/>
    <cellStyle name="20% - Accent1 37" xfId="313" xr:uid="{00000000-0005-0000-0000-000038010000}"/>
    <cellStyle name="20% - Accent1 38" xfId="314" xr:uid="{00000000-0005-0000-0000-000039010000}"/>
    <cellStyle name="20% - Accent1 39" xfId="315" xr:uid="{00000000-0005-0000-0000-00003A010000}"/>
    <cellStyle name="20% - Accent1 4" xfId="316" xr:uid="{00000000-0005-0000-0000-00003B010000}"/>
    <cellStyle name="20% - Accent1 4 2" xfId="317" xr:uid="{00000000-0005-0000-0000-00003C010000}"/>
    <cellStyle name="20% - Accent1 40" xfId="318" xr:uid="{00000000-0005-0000-0000-00003D010000}"/>
    <cellStyle name="20% - Accent1 41" xfId="319" xr:uid="{00000000-0005-0000-0000-00003E010000}"/>
    <cellStyle name="20% - Accent1 42" xfId="320" xr:uid="{00000000-0005-0000-0000-00003F010000}"/>
    <cellStyle name="20% - Accent1 43" xfId="321" xr:uid="{00000000-0005-0000-0000-000040010000}"/>
    <cellStyle name="20% - Accent1 44" xfId="322" xr:uid="{00000000-0005-0000-0000-000041010000}"/>
    <cellStyle name="20% - Accent1 45" xfId="323" xr:uid="{00000000-0005-0000-0000-000042010000}"/>
    <cellStyle name="20% - Accent1 46" xfId="324" xr:uid="{00000000-0005-0000-0000-000043010000}"/>
    <cellStyle name="20% - Accent1 47" xfId="325" xr:uid="{00000000-0005-0000-0000-000044010000}"/>
    <cellStyle name="20% - Accent1 48" xfId="326" xr:uid="{00000000-0005-0000-0000-000045010000}"/>
    <cellStyle name="20% - Accent1 49" xfId="327" xr:uid="{00000000-0005-0000-0000-000046010000}"/>
    <cellStyle name="20% - Accent1 5" xfId="328" xr:uid="{00000000-0005-0000-0000-000047010000}"/>
    <cellStyle name="20% - Accent1 5 2" xfId="329" xr:uid="{00000000-0005-0000-0000-000048010000}"/>
    <cellStyle name="20% - Accent1 50" xfId="330" xr:uid="{00000000-0005-0000-0000-000049010000}"/>
    <cellStyle name="20% - Accent1 51" xfId="331" xr:uid="{00000000-0005-0000-0000-00004A010000}"/>
    <cellStyle name="20% - Accent1 52" xfId="332" xr:uid="{00000000-0005-0000-0000-00004B010000}"/>
    <cellStyle name="20% - Accent1 53" xfId="333" xr:uid="{00000000-0005-0000-0000-00004C010000}"/>
    <cellStyle name="20% - Accent1 54" xfId="334" xr:uid="{00000000-0005-0000-0000-00004D010000}"/>
    <cellStyle name="20% - Accent1 55" xfId="335" xr:uid="{00000000-0005-0000-0000-00004E010000}"/>
    <cellStyle name="20% - Accent1 56" xfId="336" xr:uid="{00000000-0005-0000-0000-00004F010000}"/>
    <cellStyle name="20% - Accent1 6" xfId="337" xr:uid="{00000000-0005-0000-0000-000050010000}"/>
    <cellStyle name="20% - Accent1 6 2" xfId="338" xr:uid="{00000000-0005-0000-0000-000051010000}"/>
    <cellStyle name="20% - Accent1 7" xfId="339" xr:uid="{00000000-0005-0000-0000-000052010000}"/>
    <cellStyle name="20% - Accent1 7 2" xfId="340" xr:uid="{00000000-0005-0000-0000-000053010000}"/>
    <cellStyle name="20% - Accent1 8" xfId="341" xr:uid="{00000000-0005-0000-0000-000054010000}"/>
    <cellStyle name="20% - Accent1 8 2" xfId="342" xr:uid="{00000000-0005-0000-0000-000055010000}"/>
    <cellStyle name="20% - Accent1 9" xfId="343" xr:uid="{00000000-0005-0000-0000-000056010000}"/>
    <cellStyle name="20% - Accent1 9 2" xfId="344" xr:uid="{00000000-0005-0000-0000-000057010000}"/>
    <cellStyle name="20% - Accent2 10" xfId="345" xr:uid="{00000000-0005-0000-0000-000058010000}"/>
    <cellStyle name="20% - Accent2 10 2" xfId="346" xr:uid="{00000000-0005-0000-0000-000059010000}"/>
    <cellStyle name="20% - Accent2 11" xfId="347" xr:uid="{00000000-0005-0000-0000-00005A010000}"/>
    <cellStyle name="20% - Accent2 11 2" xfId="348" xr:uid="{00000000-0005-0000-0000-00005B010000}"/>
    <cellStyle name="20% - Accent2 12" xfId="349" xr:uid="{00000000-0005-0000-0000-00005C010000}"/>
    <cellStyle name="20% - Accent2 13" xfId="350" xr:uid="{00000000-0005-0000-0000-00005D010000}"/>
    <cellStyle name="20% - Accent2 14" xfId="351" xr:uid="{00000000-0005-0000-0000-00005E010000}"/>
    <cellStyle name="20% - Accent2 15" xfId="352" xr:uid="{00000000-0005-0000-0000-00005F010000}"/>
    <cellStyle name="20% - Accent2 16" xfId="353" xr:uid="{00000000-0005-0000-0000-000060010000}"/>
    <cellStyle name="20% - Accent2 17" xfId="354" xr:uid="{00000000-0005-0000-0000-000061010000}"/>
    <cellStyle name="20% - Accent2 18" xfId="355" xr:uid="{00000000-0005-0000-0000-000062010000}"/>
    <cellStyle name="20% - Accent2 18 2" xfId="356" xr:uid="{00000000-0005-0000-0000-000063010000}"/>
    <cellStyle name="20% - Accent2 19" xfId="357" xr:uid="{00000000-0005-0000-0000-000064010000}"/>
    <cellStyle name="20% - Accent2 19 2" xfId="358" xr:uid="{00000000-0005-0000-0000-000065010000}"/>
    <cellStyle name="20% - Accent2 2" xfId="359" xr:uid="{00000000-0005-0000-0000-000066010000}"/>
    <cellStyle name="20% - Accent2 2 2" xfId="360" xr:uid="{00000000-0005-0000-0000-000067010000}"/>
    <cellStyle name="20% - Accent2 2 3" xfId="361" xr:uid="{00000000-0005-0000-0000-000068010000}"/>
    <cellStyle name="20% - Accent2 2 4" xfId="362" xr:uid="{00000000-0005-0000-0000-000069010000}"/>
    <cellStyle name="20% - Accent2 2 5" xfId="363" xr:uid="{00000000-0005-0000-0000-00006A010000}"/>
    <cellStyle name="20% - Accent2 2 6" xfId="364" xr:uid="{00000000-0005-0000-0000-00006B010000}"/>
    <cellStyle name="20% - Accent2 20" xfId="365" xr:uid="{00000000-0005-0000-0000-00006C010000}"/>
    <cellStyle name="20% - Accent2 20 2" xfId="366" xr:uid="{00000000-0005-0000-0000-00006D010000}"/>
    <cellStyle name="20% - Accent2 21" xfId="367" xr:uid="{00000000-0005-0000-0000-00006E010000}"/>
    <cellStyle name="20% - Accent2 21 2" xfId="368" xr:uid="{00000000-0005-0000-0000-00006F010000}"/>
    <cellStyle name="20% - Accent2 22" xfId="369" xr:uid="{00000000-0005-0000-0000-000070010000}"/>
    <cellStyle name="20% - Accent2 22 2" xfId="370" xr:uid="{00000000-0005-0000-0000-000071010000}"/>
    <cellStyle name="20% - Accent2 23" xfId="371" xr:uid="{00000000-0005-0000-0000-000072010000}"/>
    <cellStyle name="20% - Accent2 23 2" xfId="372" xr:uid="{00000000-0005-0000-0000-000073010000}"/>
    <cellStyle name="20% - Accent2 24" xfId="373" xr:uid="{00000000-0005-0000-0000-000074010000}"/>
    <cellStyle name="20% - Accent2 24 2" xfId="374" xr:uid="{00000000-0005-0000-0000-000075010000}"/>
    <cellStyle name="20% - Accent2 25" xfId="375" xr:uid="{00000000-0005-0000-0000-000076010000}"/>
    <cellStyle name="20% - Accent2 25 2" xfId="376" xr:uid="{00000000-0005-0000-0000-000077010000}"/>
    <cellStyle name="20% - Accent2 26" xfId="377" xr:uid="{00000000-0005-0000-0000-000078010000}"/>
    <cellStyle name="20% - Accent2 26 2" xfId="378" xr:uid="{00000000-0005-0000-0000-000079010000}"/>
    <cellStyle name="20% - Accent2 27" xfId="379" xr:uid="{00000000-0005-0000-0000-00007A010000}"/>
    <cellStyle name="20% - Accent2 27 2" xfId="380" xr:uid="{00000000-0005-0000-0000-00007B010000}"/>
    <cellStyle name="20% - Accent2 28" xfId="381" xr:uid="{00000000-0005-0000-0000-00007C010000}"/>
    <cellStyle name="20% - Accent2 28 2" xfId="382" xr:uid="{00000000-0005-0000-0000-00007D010000}"/>
    <cellStyle name="20% - Accent2 29" xfId="383" xr:uid="{00000000-0005-0000-0000-00007E010000}"/>
    <cellStyle name="20% - Accent2 29 2" xfId="384" xr:uid="{00000000-0005-0000-0000-00007F010000}"/>
    <cellStyle name="20% - Accent2 3" xfId="385" xr:uid="{00000000-0005-0000-0000-000080010000}"/>
    <cellStyle name="20% - Accent2 30" xfId="386" xr:uid="{00000000-0005-0000-0000-000081010000}"/>
    <cellStyle name="20% - Accent2 30 2" xfId="387" xr:uid="{00000000-0005-0000-0000-000082010000}"/>
    <cellStyle name="20% - Accent2 31" xfId="388" xr:uid="{00000000-0005-0000-0000-000083010000}"/>
    <cellStyle name="20% - Accent2 31 2" xfId="389" xr:uid="{00000000-0005-0000-0000-000084010000}"/>
    <cellStyle name="20% - Accent2 32" xfId="390" xr:uid="{00000000-0005-0000-0000-000085010000}"/>
    <cellStyle name="20% - Accent2 32 2" xfId="391" xr:uid="{00000000-0005-0000-0000-000086010000}"/>
    <cellStyle name="20% - Accent2 33" xfId="392" xr:uid="{00000000-0005-0000-0000-000087010000}"/>
    <cellStyle name="20% - Accent2 33 2" xfId="393" xr:uid="{00000000-0005-0000-0000-000088010000}"/>
    <cellStyle name="20% - Accent2 34" xfId="394" xr:uid="{00000000-0005-0000-0000-000089010000}"/>
    <cellStyle name="20% - Accent2 34 2" xfId="395" xr:uid="{00000000-0005-0000-0000-00008A010000}"/>
    <cellStyle name="20% - Accent2 35" xfId="396" xr:uid="{00000000-0005-0000-0000-00008B010000}"/>
    <cellStyle name="20% - Accent2 36" xfId="397" xr:uid="{00000000-0005-0000-0000-00008C010000}"/>
    <cellStyle name="20% - Accent2 37" xfId="398" xr:uid="{00000000-0005-0000-0000-00008D010000}"/>
    <cellStyle name="20% - Accent2 38" xfId="399" xr:uid="{00000000-0005-0000-0000-00008E010000}"/>
    <cellStyle name="20% - Accent2 39" xfId="400" xr:uid="{00000000-0005-0000-0000-00008F010000}"/>
    <cellStyle name="20% - Accent2 4" xfId="401" xr:uid="{00000000-0005-0000-0000-000090010000}"/>
    <cellStyle name="20% - Accent2 4 2" xfId="402" xr:uid="{00000000-0005-0000-0000-000091010000}"/>
    <cellStyle name="20% - Accent2 40" xfId="403" xr:uid="{00000000-0005-0000-0000-000092010000}"/>
    <cellStyle name="20% - Accent2 41" xfId="404" xr:uid="{00000000-0005-0000-0000-000093010000}"/>
    <cellStyle name="20% - Accent2 42" xfId="405" xr:uid="{00000000-0005-0000-0000-000094010000}"/>
    <cellStyle name="20% - Accent2 43" xfId="406" xr:uid="{00000000-0005-0000-0000-000095010000}"/>
    <cellStyle name="20% - Accent2 44" xfId="407" xr:uid="{00000000-0005-0000-0000-000096010000}"/>
    <cellStyle name="20% - Accent2 45" xfId="408" xr:uid="{00000000-0005-0000-0000-000097010000}"/>
    <cellStyle name="20% - Accent2 46" xfId="409" xr:uid="{00000000-0005-0000-0000-000098010000}"/>
    <cellStyle name="20% - Accent2 47" xfId="410" xr:uid="{00000000-0005-0000-0000-000099010000}"/>
    <cellStyle name="20% - Accent2 48" xfId="411" xr:uid="{00000000-0005-0000-0000-00009A010000}"/>
    <cellStyle name="20% - Accent2 49" xfId="412" xr:uid="{00000000-0005-0000-0000-00009B010000}"/>
    <cellStyle name="20% - Accent2 5" xfId="413" xr:uid="{00000000-0005-0000-0000-00009C010000}"/>
    <cellStyle name="20% - Accent2 5 2" xfId="414" xr:uid="{00000000-0005-0000-0000-00009D010000}"/>
    <cellStyle name="20% - Accent2 50" xfId="415" xr:uid="{00000000-0005-0000-0000-00009E010000}"/>
    <cellStyle name="20% - Accent2 51" xfId="416" xr:uid="{00000000-0005-0000-0000-00009F010000}"/>
    <cellStyle name="20% - Accent2 52" xfId="417" xr:uid="{00000000-0005-0000-0000-0000A0010000}"/>
    <cellStyle name="20% - Accent2 53" xfId="418" xr:uid="{00000000-0005-0000-0000-0000A1010000}"/>
    <cellStyle name="20% - Accent2 54" xfId="419" xr:uid="{00000000-0005-0000-0000-0000A2010000}"/>
    <cellStyle name="20% - Accent2 55" xfId="420" xr:uid="{00000000-0005-0000-0000-0000A3010000}"/>
    <cellStyle name="20% - Accent2 56" xfId="421" xr:uid="{00000000-0005-0000-0000-0000A4010000}"/>
    <cellStyle name="20% - Accent2 6" xfId="422" xr:uid="{00000000-0005-0000-0000-0000A5010000}"/>
    <cellStyle name="20% - Accent2 6 2" xfId="423" xr:uid="{00000000-0005-0000-0000-0000A6010000}"/>
    <cellStyle name="20% - Accent2 7" xfId="424" xr:uid="{00000000-0005-0000-0000-0000A7010000}"/>
    <cellStyle name="20% - Accent2 7 2" xfId="425" xr:uid="{00000000-0005-0000-0000-0000A8010000}"/>
    <cellStyle name="20% - Accent2 8" xfId="426" xr:uid="{00000000-0005-0000-0000-0000A9010000}"/>
    <cellStyle name="20% - Accent2 8 2" xfId="427" xr:uid="{00000000-0005-0000-0000-0000AA010000}"/>
    <cellStyle name="20% - Accent2 9" xfId="428" xr:uid="{00000000-0005-0000-0000-0000AB010000}"/>
    <cellStyle name="20% - Accent2 9 2" xfId="429" xr:uid="{00000000-0005-0000-0000-0000AC010000}"/>
    <cellStyle name="20% - Accent3 10" xfId="430" xr:uid="{00000000-0005-0000-0000-0000AD010000}"/>
    <cellStyle name="20% - Accent3 10 2" xfId="431" xr:uid="{00000000-0005-0000-0000-0000AE010000}"/>
    <cellStyle name="20% - Accent3 11" xfId="432" xr:uid="{00000000-0005-0000-0000-0000AF010000}"/>
    <cellStyle name="20% - Accent3 11 2" xfId="433" xr:uid="{00000000-0005-0000-0000-0000B0010000}"/>
    <cellStyle name="20% - Accent3 12" xfId="434" xr:uid="{00000000-0005-0000-0000-0000B1010000}"/>
    <cellStyle name="20% - Accent3 13" xfId="435" xr:uid="{00000000-0005-0000-0000-0000B2010000}"/>
    <cellStyle name="20% - Accent3 14" xfId="436" xr:uid="{00000000-0005-0000-0000-0000B3010000}"/>
    <cellStyle name="20% - Accent3 15" xfId="437" xr:uid="{00000000-0005-0000-0000-0000B4010000}"/>
    <cellStyle name="20% - Accent3 16" xfId="438" xr:uid="{00000000-0005-0000-0000-0000B5010000}"/>
    <cellStyle name="20% - Accent3 17" xfId="439" xr:uid="{00000000-0005-0000-0000-0000B6010000}"/>
    <cellStyle name="20% - Accent3 18" xfId="440" xr:uid="{00000000-0005-0000-0000-0000B7010000}"/>
    <cellStyle name="20% - Accent3 18 2" xfId="441" xr:uid="{00000000-0005-0000-0000-0000B8010000}"/>
    <cellStyle name="20% - Accent3 19" xfId="442" xr:uid="{00000000-0005-0000-0000-0000B9010000}"/>
    <cellStyle name="20% - Accent3 19 2" xfId="443" xr:uid="{00000000-0005-0000-0000-0000BA010000}"/>
    <cellStyle name="20% - Accent3 2" xfId="444" xr:uid="{00000000-0005-0000-0000-0000BB010000}"/>
    <cellStyle name="20% - Accent3 2 2" xfId="445" xr:uid="{00000000-0005-0000-0000-0000BC010000}"/>
    <cellStyle name="20% - Accent3 2 3" xfId="446" xr:uid="{00000000-0005-0000-0000-0000BD010000}"/>
    <cellStyle name="20% - Accent3 2 4" xfId="447" xr:uid="{00000000-0005-0000-0000-0000BE010000}"/>
    <cellStyle name="20% - Accent3 2 5" xfId="448" xr:uid="{00000000-0005-0000-0000-0000BF010000}"/>
    <cellStyle name="20% - Accent3 2 6" xfId="449" xr:uid="{00000000-0005-0000-0000-0000C0010000}"/>
    <cellStyle name="20% - Accent3 20" xfId="450" xr:uid="{00000000-0005-0000-0000-0000C1010000}"/>
    <cellStyle name="20% - Accent3 20 2" xfId="451" xr:uid="{00000000-0005-0000-0000-0000C2010000}"/>
    <cellStyle name="20% - Accent3 21" xfId="452" xr:uid="{00000000-0005-0000-0000-0000C3010000}"/>
    <cellStyle name="20% - Accent3 21 2" xfId="453" xr:uid="{00000000-0005-0000-0000-0000C4010000}"/>
    <cellStyle name="20% - Accent3 22" xfId="454" xr:uid="{00000000-0005-0000-0000-0000C5010000}"/>
    <cellStyle name="20% - Accent3 22 2" xfId="455" xr:uid="{00000000-0005-0000-0000-0000C6010000}"/>
    <cellStyle name="20% - Accent3 23" xfId="456" xr:uid="{00000000-0005-0000-0000-0000C7010000}"/>
    <cellStyle name="20% - Accent3 23 2" xfId="457" xr:uid="{00000000-0005-0000-0000-0000C8010000}"/>
    <cellStyle name="20% - Accent3 24" xfId="458" xr:uid="{00000000-0005-0000-0000-0000C9010000}"/>
    <cellStyle name="20% - Accent3 24 2" xfId="459" xr:uid="{00000000-0005-0000-0000-0000CA010000}"/>
    <cellStyle name="20% - Accent3 25" xfId="460" xr:uid="{00000000-0005-0000-0000-0000CB010000}"/>
    <cellStyle name="20% - Accent3 25 2" xfId="461" xr:uid="{00000000-0005-0000-0000-0000CC010000}"/>
    <cellStyle name="20% - Accent3 26" xfId="462" xr:uid="{00000000-0005-0000-0000-0000CD010000}"/>
    <cellStyle name="20% - Accent3 26 2" xfId="463" xr:uid="{00000000-0005-0000-0000-0000CE010000}"/>
    <cellStyle name="20% - Accent3 27" xfId="464" xr:uid="{00000000-0005-0000-0000-0000CF010000}"/>
    <cellStyle name="20% - Accent3 27 2" xfId="465" xr:uid="{00000000-0005-0000-0000-0000D0010000}"/>
    <cellStyle name="20% - Accent3 28" xfId="466" xr:uid="{00000000-0005-0000-0000-0000D1010000}"/>
    <cellStyle name="20% - Accent3 28 2" xfId="467" xr:uid="{00000000-0005-0000-0000-0000D2010000}"/>
    <cellStyle name="20% - Accent3 29" xfId="468" xr:uid="{00000000-0005-0000-0000-0000D3010000}"/>
    <cellStyle name="20% - Accent3 29 2" xfId="469" xr:uid="{00000000-0005-0000-0000-0000D4010000}"/>
    <cellStyle name="20% - Accent3 3" xfId="470" xr:uid="{00000000-0005-0000-0000-0000D5010000}"/>
    <cellStyle name="20% - Accent3 30" xfId="471" xr:uid="{00000000-0005-0000-0000-0000D6010000}"/>
    <cellStyle name="20% - Accent3 30 2" xfId="472" xr:uid="{00000000-0005-0000-0000-0000D7010000}"/>
    <cellStyle name="20% - Accent3 31" xfId="473" xr:uid="{00000000-0005-0000-0000-0000D8010000}"/>
    <cellStyle name="20% - Accent3 31 2" xfId="474" xr:uid="{00000000-0005-0000-0000-0000D9010000}"/>
    <cellStyle name="20% - Accent3 32" xfId="475" xr:uid="{00000000-0005-0000-0000-0000DA010000}"/>
    <cellStyle name="20% - Accent3 32 2" xfId="476" xr:uid="{00000000-0005-0000-0000-0000DB010000}"/>
    <cellStyle name="20% - Accent3 33" xfId="477" xr:uid="{00000000-0005-0000-0000-0000DC010000}"/>
    <cellStyle name="20% - Accent3 33 2" xfId="478" xr:uid="{00000000-0005-0000-0000-0000DD010000}"/>
    <cellStyle name="20% - Accent3 34" xfId="479" xr:uid="{00000000-0005-0000-0000-0000DE010000}"/>
    <cellStyle name="20% - Accent3 34 2" xfId="480" xr:uid="{00000000-0005-0000-0000-0000DF010000}"/>
    <cellStyle name="20% - Accent3 35" xfId="481" xr:uid="{00000000-0005-0000-0000-0000E0010000}"/>
    <cellStyle name="20% - Accent3 36" xfId="482" xr:uid="{00000000-0005-0000-0000-0000E1010000}"/>
    <cellStyle name="20% - Accent3 37" xfId="483" xr:uid="{00000000-0005-0000-0000-0000E2010000}"/>
    <cellStyle name="20% - Accent3 38" xfId="484" xr:uid="{00000000-0005-0000-0000-0000E3010000}"/>
    <cellStyle name="20% - Accent3 39" xfId="485" xr:uid="{00000000-0005-0000-0000-0000E4010000}"/>
    <cellStyle name="20% - Accent3 4" xfId="486" xr:uid="{00000000-0005-0000-0000-0000E5010000}"/>
    <cellStyle name="20% - Accent3 4 2" xfId="487" xr:uid="{00000000-0005-0000-0000-0000E6010000}"/>
    <cellStyle name="20% - Accent3 40" xfId="488" xr:uid="{00000000-0005-0000-0000-0000E7010000}"/>
    <cellStyle name="20% - Accent3 41" xfId="489" xr:uid="{00000000-0005-0000-0000-0000E8010000}"/>
    <cellStyle name="20% - Accent3 42" xfId="490" xr:uid="{00000000-0005-0000-0000-0000E9010000}"/>
    <cellStyle name="20% - Accent3 43" xfId="491" xr:uid="{00000000-0005-0000-0000-0000EA010000}"/>
    <cellStyle name="20% - Accent3 44" xfId="492" xr:uid="{00000000-0005-0000-0000-0000EB010000}"/>
    <cellStyle name="20% - Accent3 45" xfId="493" xr:uid="{00000000-0005-0000-0000-0000EC010000}"/>
    <cellStyle name="20% - Accent3 46" xfId="494" xr:uid="{00000000-0005-0000-0000-0000ED010000}"/>
    <cellStyle name="20% - Accent3 47" xfId="495" xr:uid="{00000000-0005-0000-0000-0000EE010000}"/>
    <cellStyle name="20% - Accent3 48" xfId="496" xr:uid="{00000000-0005-0000-0000-0000EF010000}"/>
    <cellStyle name="20% - Accent3 49" xfId="497" xr:uid="{00000000-0005-0000-0000-0000F0010000}"/>
    <cellStyle name="20% - Accent3 5" xfId="498" xr:uid="{00000000-0005-0000-0000-0000F1010000}"/>
    <cellStyle name="20% - Accent3 5 2" xfId="499" xr:uid="{00000000-0005-0000-0000-0000F2010000}"/>
    <cellStyle name="20% - Accent3 50" xfId="500" xr:uid="{00000000-0005-0000-0000-0000F3010000}"/>
    <cellStyle name="20% - Accent3 51" xfId="501" xr:uid="{00000000-0005-0000-0000-0000F4010000}"/>
    <cellStyle name="20% - Accent3 52" xfId="502" xr:uid="{00000000-0005-0000-0000-0000F5010000}"/>
    <cellStyle name="20% - Accent3 53" xfId="503" xr:uid="{00000000-0005-0000-0000-0000F6010000}"/>
    <cellStyle name="20% - Accent3 54" xfId="504" xr:uid="{00000000-0005-0000-0000-0000F7010000}"/>
    <cellStyle name="20% - Accent3 55" xfId="505" xr:uid="{00000000-0005-0000-0000-0000F8010000}"/>
    <cellStyle name="20% - Accent3 56" xfId="506" xr:uid="{00000000-0005-0000-0000-0000F9010000}"/>
    <cellStyle name="20% - Accent3 6" xfId="507" xr:uid="{00000000-0005-0000-0000-0000FA010000}"/>
    <cellStyle name="20% - Accent3 6 2" xfId="508" xr:uid="{00000000-0005-0000-0000-0000FB010000}"/>
    <cellStyle name="20% - Accent3 7" xfId="509" xr:uid="{00000000-0005-0000-0000-0000FC010000}"/>
    <cellStyle name="20% - Accent3 7 2" xfId="510" xr:uid="{00000000-0005-0000-0000-0000FD010000}"/>
    <cellStyle name="20% - Accent3 8" xfId="511" xr:uid="{00000000-0005-0000-0000-0000FE010000}"/>
    <cellStyle name="20% - Accent3 8 2" xfId="512" xr:uid="{00000000-0005-0000-0000-0000FF010000}"/>
    <cellStyle name="20% - Accent3 9" xfId="513" xr:uid="{00000000-0005-0000-0000-000000020000}"/>
    <cellStyle name="20% - Accent3 9 2" xfId="514" xr:uid="{00000000-0005-0000-0000-000001020000}"/>
    <cellStyle name="20% - Accent4 10" xfId="515" xr:uid="{00000000-0005-0000-0000-000002020000}"/>
    <cellStyle name="20% - Accent4 10 2" xfId="516" xr:uid="{00000000-0005-0000-0000-000003020000}"/>
    <cellStyle name="20% - Accent4 11" xfId="517" xr:uid="{00000000-0005-0000-0000-000004020000}"/>
    <cellStyle name="20% - Accent4 11 2" xfId="518" xr:uid="{00000000-0005-0000-0000-000005020000}"/>
    <cellStyle name="20% - Accent4 12" xfId="519" xr:uid="{00000000-0005-0000-0000-000006020000}"/>
    <cellStyle name="20% - Accent4 13" xfId="520" xr:uid="{00000000-0005-0000-0000-000007020000}"/>
    <cellStyle name="20% - Accent4 14" xfId="521" xr:uid="{00000000-0005-0000-0000-000008020000}"/>
    <cellStyle name="20% - Accent4 15" xfId="522" xr:uid="{00000000-0005-0000-0000-000009020000}"/>
    <cellStyle name="20% - Accent4 16" xfId="523" xr:uid="{00000000-0005-0000-0000-00000A020000}"/>
    <cellStyle name="20% - Accent4 17" xfId="524" xr:uid="{00000000-0005-0000-0000-00000B020000}"/>
    <cellStyle name="20% - Accent4 18" xfId="525" xr:uid="{00000000-0005-0000-0000-00000C020000}"/>
    <cellStyle name="20% - Accent4 18 2" xfId="526" xr:uid="{00000000-0005-0000-0000-00000D020000}"/>
    <cellStyle name="20% - Accent4 19" xfId="527" xr:uid="{00000000-0005-0000-0000-00000E020000}"/>
    <cellStyle name="20% - Accent4 19 2" xfId="528" xr:uid="{00000000-0005-0000-0000-00000F020000}"/>
    <cellStyle name="20% - Accent4 2" xfId="529" xr:uid="{00000000-0005-0000-0000-000010020000}"/>
    <cellStyle name="20% - Accent4 2 2" xfId="530" xr:uid="{00000000-0005-0000-0000-000011020000}"/>
    <cellStyle name="20% - Accent4 2 3" xfId="531" xr:uid="{00000000-0005-0000-0000-000012020000}"/>
    <cellStyle name="20% - Accent4 2 4" xfId="532" xr:uid="{00000000-0005-0000-0000-000013020000}"/>
    <cellStyle name="20% - Accent4 2 5" xfId="533" xr:uid="{00000000-0005-0000-0000-000014020000}"/>
    <cellStyle name="20% - Accent4 2 6" xfId="534" xr:uid="{00000000-0005-0000-0000-000015020000}"/>
    <cellStyle name="20% - Accent4 20" xfId="535" xr:uid="{00000000-0005-0000-0000-000016020000}"/>
    <cellStyle name="20% - Accent4 20 2" xfId="536" xr:uid="{00000000-0005-0000-0000-000017020000}"/>
    <cellStyle name="20% - Accent4 21" xfId="537" xr:uid="{00000000-0005-0000-0000-000018020000}"/>
    <cellStyle name="20% - Accent4 21 2" xfId="538" xr:uid="{00000000-0005-0000-0000-000019020000}"/>
    <cellStyle name="20% - Accent4 22" xfId="539" xr:uid="{00000000-0005-0000-0000-00001A020000}"/>
    <cellStyle name="20% - Accent4 22 2" xfId="540" xr:uid="{00000000-0005-0000-0000-00001B020000}"/>
    <cellStyle name="20% - Accent4 23" xfId="541" xr:uid="{00000000-0005-0000-0000-00001C020000}"/>
    <cellStyle name="20% - Accent4 23 2" xfId="542" xr:uid="{00000000-0005-0000-0000-00001D020000}"/>
    <cellStyle name="20% - Accent4 24" xfId="543" xr:uid="{00000000-0005-0000-0000-00001E020000}"/>
    <cellStyle name="20% - Accent4 24 2" xfId="544" xr:uid="{00000000-0005-0000-0000-00001F020000}"/>
    <cellStyle name="20% - Accent4 25" xfId="545" xr:uid="{00000000-0005-0000-0000-000020020000}"/>
    <cellStyle name="20% - Accent4 25 2" xfId="546" xr:uid="{00000000-0005-0000-0000-000021020000}"/>
    <cellStyle name="20% - Accent4 26" xfId="547" xr:uid="{00000000-0005-0000-0000-000022020000}"/>
    <cellStyle name="20% - Accent4 26 2" xfId="548" xr:uid="{00000000-0005-0000-0000-000023020000}"/>
    <cellStyle name="20% - Accent4 27" xfId="549" xr:uid="{00000000-0005-0000-0000-000024020000}"/>
    <cellStyle name="20% - Accent4 27 2" xfId="550" xr:uid="{00000000-0005-0000-0000-000025020000}"/>
    <cellStyle name="20% - Accent4 28" xfId="551" xr:uid="{00000000-0005-0000-0000-000026020000}"/>
    <cellStyle name="20% - Accent4 28 2" xfId="552" xr:uid="{00000000-0005-0000-0000-000027020000}"/>
    <cellStyle name="20% - Accent4 29" xfId="553" xr:uid="{00000000-0005-0000-0000-000028020000}"/>
    <cellStyle name="20% - Accent4 29 2" xfId="554" xr:uid="{00000000-0005-0000-0000-000029020000}"/>
    <cellStyle name="20% - Accent4 3" xfId="555" xr:uid="{00000000-0005-0000-0000-00002A020000}"/>
    <cellStyle name="20% - Accent4 30" xfId="556" xr:uid="{00000000-0005-0000-0000-00002B020000}"/>
    <cellStyle name="20% - Accent4 30 2" xfId="557" xr:uid="{00000000-0005-0000-0000-00002C020000}"/>
    <cellStyle name="20% - Accent4 31" xfId="558" xr:uid="{00000000-0005-0000-0000-00002D020000}"/>
    <cellStyle name="20% - Accent4 31 2" xfId="559" xr:uid="{00000000-0005-0000-0000-00002E020000}"/>
    <cellStyle name="20% - Accent4 32" xfId="560" xr:uid="{00000000-0005-0000-0000-00002F020000}"/>
    <cellStyle name="20% - Accent4 32 2" xfId="561" xr:uid="{00000000-0005-0000-0000-000030020000}"/>
    <cellStyle name="20% - Accent4 33" xfId="562" xr:uid="{00000000-0005-0000-0000-000031020000}"/>
    <cellStyle name="20% - Accent4 33 2" xfId="563" xr:uid="{00000000-0005-0000-0000-000032020000}"/>
    <cellStyle name="20% - Accent4 34" xfId="564" xr:uid="{00000000-0005-0000-0000-000033020000}"/>
    <cellStyle name="20% - Accent4 34 2" xfId="565" xr:uid="{00000000-0005-0000-0000-000034020000}"/>
    <cellStyle name="20% - Accent4 35" xfId="566" xr:uid="{00000000-0005-0000-0000-000035020000}"/>
    <cellStyle name="20% - Accent4 36" xfId="567" xr:uid="{00000000-0005-0000-0000-000036020000}"/>
    <cellStyle name="20% - Accent4 37" xfId="568" xr:uid="{00000000-0005-0000-0000-000037020000}"/>
    <cellStyle name="20% - Accent4 38" xfId="569" xr:uid="{00000000-0005-0000-0000-000038020000}"/>
    <cellStyle name="20% - Accent4 39" xfId="570" xr:uid="{00000000-0005-0000-0000-000039020000}"/>
    <cellStyle name="20% - Accent4 4" xfId="571" xr:uid="{00000000-0005-0000-0000-00003A020000}"/>
    <cellStyle name="20% - Accent4 4 2" xfId="572" xr:uid="{00000000-0005-0000-0000-00003B020000}"/>
    <cellStyle name="20% - Accent4 40" xfId="573" xr:uid="{00000000-0005-0000-0000-00003C020000}"/>
    <cellStyle name="20% - Accent4 41" xfId="574" xr:uid="{00000000-0005-0000-0000-00003D020000}"/>
    <cellStyle name="20% - Accent4 42" xfId="575" xr:uid="{00000000-0005-0000-0000-00003E020000}"/>
    <cellStyle name="20% - Accent4 43" xfId="576" xr:uid="{00000000-0005-0000-0000-00003F020000}"/>
    <cellStyle name="20% - Accent4 44" xfId="577" xr:uid="{00000000-0005-0000-0000-000040020000}"/>
    <cellStyle name="20% - Accent4 45" xfId="578" xr:uid="{00000000-0005-0000-0000-000041020000}"/>
    <cellStyle name="20% - Accent4 46" xfId="579" xr:uid="{00000000-0005-0000-0000-000042020000}"/>
    <cellStyle name="20% - Accent4 47" xfId="580" xr:uid="{00000000-0005-0000-0000-000043020000}"/>
    <cellStyle name="20% - Accent4 48" xfId="581" xr:uid="{00000000-0005-0000-0000-000044020000}"/>
    <cellStyle name="20% - Accent4 49" xfId="582" xr:uid="{00000000-0005-0000-0000-000045020000}"/>
    <cellStyle name="20% - Accent4 5" xfId="583" xr:uid="{00000000-0005-0000-0000-000046020000}"/>
    <cellStyle name="20% - Accent4 5 2" xfId="584" xr:uid="{00000000-0005-0000-0000-000047020000}"/>
    <cellStyle name="20% - Accent4 50" xfId="585" xr:uid="{00000000-0005-0000-0000-000048020000}"/>
    <cellStyle name="20% - Accent4 51" xfId="586" xr:uid="{00000000-0005-0000-0000-000049020000}"/>
    <cellStyle name="20% - Accent4 52" xfId="587" xr:uid="{00000000-0005-0000-0000-00004A020000}"/>
    <cellStyle name="20% - Accent4 53" xfId="588" xr:uid="{00000000-0005-0000-0000-00004B020000}"/>
    <cellStyle name="20% - Accent4 54" xfId="589" xr:uid="{00000000-0005-0000-0000-00004C020000}"/>
    <cellStyle name="20% - Accent4 55" xfId="590" xr:uid="{00000000-0005-0000-0000-00004D020000}"/>
    <cellStyle name="20% - Accent4 56" xfId="591" xr:uid="{00000000-0005-0000-0000-00004E020000}"/>
    <cellStyle name="20% - Accent4 6" xfId="592" xr:uid="{00000000-0005-0000-0000-00004F020000}"/>
    <cellStyle name="20% - Accent4 6 2" xfId="593" xr:uid="{00000000-0005-0000-0000-000050020000}"/>
    <cellStyle name="20% - Accent4 7" xfId="594" xr:uid="{00000000-0005-0000-0000-000051020000}"/>
    <cellStyle name="20% - Accent4 7 2" xfId="595" xr:uid="{00000000-0005-0000-0000-000052020000}"/>
    <cellStyle name="20% - Accent4 8" xfId="596" xr:uid="{00000000-0005-0000-0000-000053020000}"/>
    <cellStyle name="20% - Accent4 8 2" xfId="597" xr:uid="{00000000-0005-0000-0000-000054020000}"/>
    <cellStyle name="20% - Accent4 9" xfId="598" xr:uid="{00000000-0005-0000-0000-000055020000}"/>
    <cellStyle name="20% - Accent4 9 2" xfId="599" xr:uid="{00000000-0005-0000-0000-000056020000}"/>
    <cellStyle name="20% - Accent5 10" xfId="600" xr:uid="{00000000-0005-0000-0000-000057020000}"/>
    <cellStyle name="20% - Accent5 10 2" xfId="601" xr:uid="{00000000-0005-0000-0000-000058020000}"/>
    <cellStyle name="20% - Accent5 11" xfId="602" xr:uid="{00000000-0005-0000-0000-000059020000}"/>
    <cellStyle name="20% - Accent5 11 2" xfId="603" xr:uid="{00000000-0005-0000-0000-00005A020000}"/>
    <cellStyle name="20% - Accent5 12" xfId="604" xr:uid="{00000000-0005-0000-0000-00005B020000}"/>
    <cellStyle name="20% - Accent5 13" xfId="605" xr:uid="{00000000-0005-0000-0000-00005C020000}"/>
    <cellStyle name="20% - Accent5 14" xfId="606" xr:uid="{00000000-0005-0000-0000-00005D020000}"/>
    <cellStyle name="20% - Accent5 15" xfId="607" xr:uid="{00000000-0005-0000-0000-00005E020000}"/>
    <cellStyle name="20% - Accent5 16" xfId="608" xr:uid="{00000000-0005-0000-0000-00005F020000}"/>
    <cellStyle name="20% - Accent5 17" xfId="609" xr:uid="{00000000-0005-0000-0000-000060020000}"/>
    <cellStyle name="20% - Accent5 18" xfId="610" xr:uid="{00000000-0005-0000-0000-000061020000}"/>
    <cellStyle name="20% - Accent5 18 2" xfId="611" xr:uid="{00000000-0005-0000-0000-000062020000}"/>
    <cellStyle name="20% - Accent5 19" xfId="612" xr:uid="{00000000-0005-0000-0000-000063020000}"/>
    <cellStyle name="20% - Accent5 19 2" xfId="613" xr:uid="{00000000-0005-0000-0000-000064020000}"/>
    <cellStyle name="20% - Accent5 2" xfId="614" xr:uid="{00000000-0005-0000-0000-000065020000}"/>
    <cellStyle name="20% - Accent5 2 2" xfId="615" xr:uid="{00000000-0005-0000-0000-000066020000}"/>
    <cellStyle name="20% - Accent5 2 3" xfId="616" xr:uid="{00000000-0005-0000-0000-000067020000}"/>
    <cellStyle name="20% - Accent5 2 4" xfId="617" xr:uid="{00000000-0005-0000-0000-000068020000}"/>
    <cellStyle name="20% - Accent5 2 5" xfId="618" xr:uid="{00000000-0005-0000-0000-000069020000}"/>
    <cellStyle name="20% - Accent5 2 6" xfId="619" xr:uid="{00000000-0005-0000-0000-00006A020000}"/>
    <cellStyle name="20% - Accent5 20" xfId="620" xr:uid="{00000000-0005-0000-0000-00006B020000}"/>
    <cellStyle name="20% - Accent5 20 2" xfId="621" xr:uid="{00000000-0005-0000-0000-00006C020000}"/>
    <cellStyle name="20% - Accent5 21" xfId="622" xr:uid="{00000000-0005-0000-0000-00006D020000}"/>
    <cellStyle name="20% - Accent5 21 2" xfId="623" xr:uid="{00000000-0005-0000-0000-00006E020000}"/>
    <cellStyle name="20% - Accent5 22" xfId="624" xr:uid="{00000000-0005-0000-0000-00006F020000}"/>
    <cellStyle name="20% - Accent5 22 2" xfId="625" xr:uid="{00000000-0005-0000-0000-000070020000}"/>
    <cellStyle name="20% - Accent5 23" xfId="626" xr:uid="{00000000-0005-0000-0000-000071020000}"/>
    <cellStyle name="20% - Accent5 23 2" xfId="627" xr:uid="{00000000-0005-0000-0000-000072020000}"/>
    <cellStyle name="20% - Accent5 24" xfId="628" xr:uid="{00000000-0005-0000-0000-000073020000}"/>
    <cellStyle name="20% - Accent5 24 2" xfId="629" xr:uid="{00000000-0005-0000-0000-000074020000}"/>
    <cellStyle name="20% - Accent5 25" xfId="630" xr:uid="{00000000-0005-0000-0000-000075020000}"/>
    <cellStyle name="20% - Accent5 25 2" xfId="631" xr:uid="{00000000-0005-0000-0000-000076020000}"/>
    <cellStyle name="20% - Accent5 26" xfId="632" xr:uid="{00000000-0005-0000-0000-000077020000}"/>
    <cellStyle name="20% - Accent5 26 2" xfId="633" xr:uid="{00000000-0005-0000-0000-000078020000}"/>
    <cellStyle name="20% - Accent5 27" xfId="634" xr:uid="{00000000-0005-0000-0000-000079020000}"/>
    <cellStyle name="20% - Accent5 27 2" xfId="635" xr:uid="{00000000-0005-0000-0000-00007A020000}"/>
    <cellStyle name="20% - Accent5 28" xfId="636" xr:uid="{00000000-0005-0000-0000-00007B020000}"/>
    <cellStyle name="20% - Accent5 28 2" xfId="637" xr:uid="{00000000-0005-0000-0000-00007C020000}"/>
    <cellStyle name="20% - Accent5 29" xfId="638" xr:uid="{00000000-0005-0000-0000-00007D020000}"/>
    <cellStyle name="20% - Accent5 29 2" xfId="639" xr:uid="{00000000-0005-0000-0000-00007E020000}"/>
    <cellStyle name="20% - Accent5 3" xfId="640" xr:uid="{00000000-0005-0000-0000-00007F020000}"/>
    <cellStyle name="20% - Accent5 30" xfId="641" xr:uid="{00000000-0005-0000-0000-000080020000}"/>
    <cellStyle name="20% - Accent5 30 2" xfId="642" xr:uid="{00000000-0005-0000-0000-000081020000}"/>
    <cellStyle name="20% - Accent5 31" xfId="643" xr:uid="{00000000-0005-0000-0000-000082020000}"/>
    <cellStyle name="20% - Accent5 31 2" xfId="644" xr:uid="{00000000-0005-0000-0000-000083020000}"/>
    <cellStyle name="20% - Accent5 32" xfId="645" xr:uid="{00000000-0005-0000-0000-000084020000}"/>
    <cellStyle name="20% - Accent5 32 2" xfId="646" xr:uid="{00000000-0005-0000-0000-000085020000}"/>
    <cellStyle name="20% - Accent5 33" xfId="647" xr:uid="{00000000-0005-0000-0000-000086020000}"/>
    <cellStyle name="20% - Accent5 33 2" xfId="648" xr:uid="{00000000-0005-0000-0000-000087020000}"/>
    <cellStyle name="20% - Accent5 34" xfId="649" xr:uid="{00000000-0005-0000-0000-000088020000}"/>
    <cellStyle name="20% - Accent5 34 2" xfId="650" xr:uid="{00000000-0005-0000-0000-000089020000}"/>
    <cellStyle name="20% - Accent5 35" xfId="651" xr:uid="{00000000-0005-0000-0000-00008A020000}"/>
    <cellStyle name="20% - Accent5 36" xfId="652" xr:uid="{00000000-0005-0000-0000-00008B020000}"/>
    <cellStyle name="20% - Accent5 37" xfId="653" xr:uid="{00000000-0005-0000-0000-00008C020000}"/>
    <cellStyle name="20% - Accent5 38" xfId="654" xr:uid="{00000000-0005-0000-0000-00008D020000}"/>
    <cellStyle name="20% - Accent5 39" xfId="655" xr:uid="{00000000-0005-0000-0000-00008E020000}"/>
    <cellStyle name="20% - Accent5 4" xfId="656" xr:uid="{00000000-0005-0000-0000-00008F020000}"/>
    <cellStyle name="20% - Accent5 4 2" xfId="657" xr:uid="{00000000-0005-0000-0000-000090020000}"/>
    <cellStyle name="20% - Accent5 40" xfId="658" xr:uid="{00000000-0005-0000-0000-000091020000}"/>
    <cellStyle name="20% - Accent5 41" xfId="659" xr:uid="{00000000-0005-0000-0000-000092020000}"/>
    <cellStyle name="20% - Accent5 42" xfId="660" xr:uid="{00000000-0005-0000-0000-000093020000}"/>
    <cellStyle name="20% - Accent5 43" xfId="661" xr:uid="{00000000-0005-0000-0000-000094020000}"/>
    <cellStyle name="20% - Accent5 44" xfId="662" xr:uid="{00000000-0005-0000-0000-000095020000}"/>
    <cellStyle name="20% - Accent5 45" xfId="663" xr:uid="{00000000-0005-0000-0000-000096020000}"/>
    <cellStyle name="20% - Accent5 46" xfId="664" xr:uid="{00000000-0005-0000-0000-000097020000}"/>
    <cellStyle name="20% - Accent5 47" xfId="665" xr:uid="{00000000-0005-0000-0000-000098020000}"/>
    <cellStyle name="20% - Accent5 48" xfId="666" xr:uid="{00000000-0005-0000-0000-000099020000}"/>
    <cellStyle name="20% - Accent5 49" xfId="667" xr:uid="{00000000-0005-0000-0000-00009A020000}"/>
    <cellStyle name="20% - Accent5 5" xfId="668" xr:uid="{00000000-0005-0000-0000-00009B020000}"/>
    <cellStyle name="20% - Accent5 5 2" xfId="669" xr:uid="{00000000-0005-0000-0000-00009C020000}"/>
    <cellStyle name="20% - Accent5 50" xfId="670" xr:uid="{00000000-0005-0000-0000-00009D020000}"/>
    <cellStyle name="20% - Accent5 51" xfId="671" xr:uid="{00000000-0005-0000-0000-00009E020000}"/>
    <cellStyle name="20% - Accent5 52" xfId="672" xr:uid="{00000000-0005-0000-0000-00009F020000}"/>
    <cellStyle name="20% - Accent5 53" xfId="673" xr:uid="{00000000-0005-0000-0000-0000A0020000}"/>
    <cellStyle name="20% - Accent5 54" xfId="674" xr:uid="{00000000-0005-0000-0000-0000A1020000}"/>
    <cellStyle name="20% - Accent5 55" xfId="675" xr:uid="{00000000-0005-0000-0000-0000A2020000}"/>
    <cellStyle name="20% - Accent5 56" xfId="676" xr:uid="{00000000-0005-0000-0000-0000A3020000}"/>
    <cellStyle name="20% - Accent5 6" xfId="677" xr:uid="{00000000-0005-0000-0000-0000A4020000}"/>
    <cellStyle name="20% - Accent5 6 2" xfId="678" xr:uid="{00000000-0005-0000-0000-0000A5020000}"/>
    <cellStyle name="20% - Accent5 7" xfId="679" xr:uid="{00000000-0005-0000-0000-0000A6020000}"/>
    <cellStyle name="20% - Accent5 7 2" xfId="680" xr:uid="{00000000-0005-0000-0000-0000A7020000}"/>
    <cellStyle name="20% - Accent5 8" xfId="681" xr:uid="{00000000-0005-0000-0000-0000A8020000}"/>
    <cellStyle name="20% - Accent5 8 2" xfId="682" xr:uid="{00000000-0005-0000-0000-0000A9020000}"/>
    <cellStyle name="20% - Accent5 9" xfId="683" xr:uid="{00000000-0005-0000-0000-0000AA020000}"/>
    <cellStyle name="20% - Accent5 9 2" xfId="684" xr:uid="{00000000-0005-0000-0000-0000AB020000}"/>
    <cellStyle name="20% - Accent6 10" xfId="685" xr:uid="{00000000-0005-0000-0000-0000AC020000}"/>
    <cellStyle name="20% - Accent6 10 2" xfId="686" xr:uid="{00000000-0005-0000-0000-0000AD020000}"/>
    <cellStyle name="20% - Accent6 11" xfId="687" xr:uid="{00000000-0005-0000-0000-0000AE020000}"/>
    <cellStyle name="20% - Accent6 11 2" xfId="688" xr:uid="{00000000-0005-0000-0000-0000AF020000}"/>
    <cellStyle name="20% - Accent6 12" xfId="689" xr:uid="{00000000-0005-0000-0000-0000B0020000}"/>
    <cellStyle name="20% - Accent6 13" xfId="690" xr:uid="{00000000-0005-0000-0000-0000B1020000}"/>
    <cellStyle name="20% - Accent6 14" xfId="691" xr:uid="{00000000-0005-0000-0000-0000B2020000}"/>
    <cellStyle name="20% - Accent6 15" xfId="692" xr:uid="{00000000-0005-0000-0000-0000B3020000}"/>
    <cellStyle name="20% - Accent6 16" xfId="693" xr:uid="{00000000-0005-0000-0000-0000B4020000}"/>
    <cellStyle name="20% - Accent6 17" xfId="694" xr:uid="{00000000-0005-0000-0000-0000B5020000}"/>
    <cellStyle name="20% - Accent6 18" xfId="695" xr:uid="{00000000-0005-0000-0000-0000B6020000}"/>
    <cellStyle name="20% - Accent6 18 2" xfId="696" xr:uid="{00000000-0005-0000-0000-0000B7020000}"/>
    <cellStyle name="20% - Accent6 19" xfId="697" xr:uid="{00000000-0005-0000-0000-0000B8020000}"/>
    <cellStyle name="20% - Accent6 19 2" xfId="698" xr:uid="{00000000-0005-0000-0000-0000B9020000}"/>
    <cellStyle name="20% - Accent6 2" xfId="699" xr:uid="{00000000-0005-0000-0000-0000BA020000}"/>
    <cellStyle name="20% - Accent6 2 2" xfId="700" xr:uid="{00000000-0005-0000-0000-0000BB020000}"/>
    <cellStyle name="20% - Accent6 2 3" xfId="701" xr:uid="{00000000-0005-0000-0000-0000BC020000}"/>
    <cellStyle name="20% - Accent6 2 4" xfId="702" xr:uid="{00000000-0005-0000-0000-0000BD020000}"/>
    <cellStyle name="20% - Accent6 2 5" xfId="703" xr:uid="{00000000-0005-0000-0000-0000BE020000}"/>
    <cellStyle name="20% - Accent6 2 6" xfId="704" xr:uid="{00000000-0005-0000-0000-0000BF020000}"/>
    <cellStyle name="20% - Accent6 20" xfId="705" xr:uid="{00000000-0005-0000-0000-0000C0020000}"/>
    <cellStyle name="20% - Accent6 20 2" xfId="706" xr:uid="{00000000-0005-0000-0000-0000C1020000}"/>
    <cellStyle name="20% - Accent6 21" xfId="707" xr:uid="{00000000-0005-0000-0000-0000C2020000}"/>
    <cellStyle name="20% - Accent6 21 2" xfId="708" xr:uid="{00000000-0005-0000-0000-0000C3020000}"/>
    <cellStyle name="20% - Accent6 22" xfId="709" xr:uid="{00000000-0005-0000-0000-0000C4020000}"/>
    <cellStyle name="20% - Accent6 22 2" xfId="710" xr:uid="{00000000-0005-0000-0000-0000C5020000}"/>
    <cellStyle name="20% - Accent6 23" xfId="711" xr:uid="{00000000-0005-0000-0000-0000C6020000}"/>
    <cellStyle name="20% - Accent6 23 2" xfId="712" xr:uid="{00000000-0005-0000-0000-0000C7020000}"/>
    <cellStyle name="20% - Accent6 24" xfId="713" xr:uid="{00000000-0005-0000-0000-0000C8020000}"/>
    <cellStyle name="20% - Accent6 24 2" xfId="714" xr:uid="{00000000-0005-0000-0000-0000C9020000}"/>
    <cellStyle name="20% - Accent6 25" xfId="715" xr:uid="{00000000-0005-0000-0000-0000CA020000}"/>
    <cellStyle name="20% - Accent6 25 2" xfId="716" xr:uid="{00000000-0005-0000-0000-0000CB020000}"/>
    <cellStyle name="20% - Accent6 26" xfId="717" xr:uid="{00000000-0005-0000-0000-0000CC020000}"/>
    <cellStyle name="20% - Accent6 26 2" xfId="718" xr:uid="{00000000-0005-0000-0000-0000CD020000}"/>
    <cellStyle name="20% - Accent6 27" xfId="719" xr:uid="{00000000-0005-0000-0000-0000CE020000}"/>
    <cellStyle name="20% - Accent6 27 2" xfId="720" xr:uid="{00000000-0005-0000-0000-0000CF020000}"/>
    <cellStyle name="20% - Accent6 28" xfId="721" xr:uid="{00000000-0005-0000-0000-0000D0020000}"/>
    <cellStyle name="20% - Accent6 28 2" xfId="722" xr:uid="{00000000-0005-0000-0000-0000D1020000}"/>
    <cellStyle name="20% - Accent6 29" xfId="723" xr:uid="{00000000-0005-0000-0000-0000D2020000}"/>
    <cellStyle name="20% - Accent6 29 2" xfId="724" xr:uid="{00000000-0005-0000-0000-0000D3020000}"/>
    <cellStyle name="20% - Accent6 3" xfId="725" xr:uid="{00000000-0005-0000-0000-0000D4020000}"/>
    <cellStyle name="20% - Accent6 30" xfId="726" xr:uid="{00000000-0005-0000-0000-0000D5020000}"/>
    <cellStyle name="20% - Accent6 30 2" xfId="727" xr:uid="{00000000-0005-0000-0000-0000D6020000}"/>
    <cellStyle name="20% - Accent6 31" xfId="728" xr:uid="{00000000-0005-0000-0000-0000D7020000}"/>
    <cellStyle name="20% - Accent6 31 2" xfId="729" xr:uid="{00000000-0005-0000-0000-0000D8020000}"/>
    <cellStyle name="20% - Accent6 32" xfId="730" xr:uid="{00000000-0005-0000-0000-0000D9020000}"/>
    <cellStyle name="20% - Accent6 32 2" xfId="731" xr:uid="{00000000-0005-0000-0000-0000DA020000}"/>
    <cellStyle name="20% - Accent6 33" xfId="732" xr:uid="{00000000-0005-0000-0000-0000DB020000}"/>
    <cellStyle name="20% - Accent6 33 2" xfId="733" xr:uid="{00000000-0005-0000-0000-0000DC020000}"/>
    <cellStyle name="20% - Accent6 34" xfId="734" xr:uid="{00000000-0005-0000-0000-0000DD020000}"/>
    <cellStyle name="20% - Accent6 34 2" xfId="735" xr:uid="{00000000-0005-0000-0000-0000DE020000}"/>
    <cellStyle name="20% - Accent6 35" xfId="736" xr:uid="{00000000-0005-0000-0000-0000DF020000}"/>
    <cellStyle name="20% - Accent6 36" xfId="737" xr:uid="{00000000-0005-0000-0000-0000E0020000}"/>
    <cellStyle name="20% - Accent6 37" xfId="738" xr:uid="{00000000-0005-0000-0000-0000E1020000}"/>
    <cellStyle name="20% - Accent6 38" xfId="739" xr:uid="{00000000-0005-0000-0000-0000E2020000}"/>
    <cellStyle name="20% - Accent6 39" xfId="740" xr:uid="{00000000-0005-0000-0000-0000E3020000}"/>
    <cellStyle name="20% - Accent6 4" xfId="741" xr:uid="{00000000-0005-0000-0000-0000E4020000}"/>
    <cellStyle name="20% - Accent6 4 2" xfId="742" xr:uid="{00000000-0005-0000-0000-0000E5020000}"/>
    <cellStyle name="20% - Accent6 40" xfId="743" xr:uid="{00000000-0005-0000-0000-0000E6020000}"/>
    <cellStyle name="20% - Accent6 41" xfId="744" xr:uid="{00000000-0005-0000-0000-0000E7020000}"/>
    <cellStyle name="20% - Accent6 42" xfId="745" xr:uid="{00000000-0005-0000-0000-0000E8020000}"/>
    <cellStyle name="20% - Accent6 43" xfId="746" xr:uid="{00000000-0005-0000-0000-0000E9020000}"/>
    <cellStyle name="20% - Accent6 44" xfId="747" xr:uid="{00000000-0005-0000-0000-0000EA020000}"/>
    <cellStyle name="20% - Accent6 45" xfId="748" xr:uid="{00000000-0005-0000-0000-0000EB020000}"/>
    <cellStyle name="20% - Accent6 46" xfId="749" xr:uid="{00000000-0005-0000-0000-0000EC020000}"/>
    <cellStyle name="20% - Accent6 47" xfId="750" xr:uid="{00000000-0005-0000-0000-0000ED020000}"/>
    <cellStyle name="20% - Accent6 48" xfId="751" xr:uid="{00000000-0005-0000-0000-0000EE020000}"/>
    <cellStyle name="20% - Accent6 49" xfId="752" xr:uid="{00000000-0005-0000-0000-0000EF020000}"/>
    <cellStyle name="20% - Accent6 5" xfId="753" xr:uid="{00000000-0005-0000-0000-0000F0020000}"/>
    <cellStyle name="20% - Accent6 5 2" xfId="754" xr:uid="{00000000-0005-0000-0000-0000F1020000}"/>
    <cellStyle name="20% - Accent6 50" xfId="755" xr:uid="{00000000-0005-0000-0000-0000F2020000}"/>
    <cellStyle name="20% - Accent6 51" xfId="756" xr:uid="{00000000-0005-0000-0000-0000F3020000}"/>
    <cellStyle name="20% - Accent6 52" xfId="757" xr:uid="{00000000-0005-0000-0000-0000F4020000}"/>
    <cellStyle name="20% - Accent6 53" xfId="758" xr:uid="{00000000-0005-0000-0000-0000F5020000}"/>
    <cellStyle name="20% - Accent6 54" xfId="759" xr:uid="{00000000-0005-0000-0000-0000F6020000}"/>
    <cellStyle name="20% - Accent6 55" xfId="760" xr:uid="{00000000-0005-0000-0000-0000F7020000}"/>
    <cellStyle name="20% - Accent6 56" xfId="761" xr:uid="{00000000-0005-0000-0000-0000F8020000}"/>
    <cellStyle name="20% - Accent6 6" xfId="762" xr:uid="{00000000-0005-0000-0000-0000F9020000}"/>
    <cellStyle name="20% - Accent6 6 2" xfId="763" xr:uid="{00000000-0005-0000-0000-0000FA020000}"/>
    <cellStyle name="20% - Accent6 7" xfId="764" xr:uid="{00000000-0005-0000-0000-0000FB020000}"/>
    <cellStyle name="20% - Accent6 7 2" xfId="765" xr:uid="{00000000-0005-0000-0000-0000FC020000}"/>
    <cellStyle name="20% - Accent6 8" xfId="766" xr:uid="{00000000-0005-0000-0000-0000FD020000}"/>
    <cellStyle name="20% - Accent6 8 2" xfId="767" xr:uid="{00000000-0005-0000-0000-0000FE020000}"/>
    <cellStyle name="20% - Accent6 9" xfId="768" xr:uid="{00000000-0005-0000-0000-0000FF020000}"/>
    <cellStyle name="20% - Accent6 9 2" xfId="769" xr:uid="{00000000-0005-0000-0000-000000030000}"/>
    <cellStyle name="3" xfId="770" xr:uid="{00000000-0005-0000-0000-000001030000}"/>
    <cellStyle name="³f¹ô [0]_Module1" xfId="771" xr:uid="{00000000-0005-0000-0000-000002030000}"/>
    <cellStyle name="³f¹ô[0]_6_6 R&amp;O " xfId="772" xr:uid="{00000000-0005-0000-0000-000003030000}"/>
    <cellStyle name="³f¹ô_6_6 R&amp;O " xfId="773" xr:uid="{00000000-0005-0000-0000-000004030000}"/>
    <cellStyle name="4" xfId="774" xr:uid="{00000000-0005-0000-0000-000005030000}"/>
    <cellStyle name="40% - Accent1 10" xfId="775" xr:uid="{00000000-0005-0000-0000-000006030000}"/>
    <cellStyle name="40% - Accent1 10 2" xfId="776" xr:uid="{00000000-0005-0000-0000-000007030000}"/>
    <cellStyle name="40% - Accent1 11" xfId="777" xr:uid="{00000000-0005-0000-0000-000008030000}"/>
    <cellStyle name="40% - Accent1 11 2" xfId="778" xr:uid="{00000000-0005-0000-0000-000009030000}"/>
    <cellStyle name="40% - Accent1 12" xfId="779" xr:uid="{00000000-0005-0000-0000-00000A030000}"/>
    <cellStyle name="40% - Accent1 13" xfId="780" xr:uid="{00000000-0005-0000-0000-00000B030000}"/>
    <cellStyle name="40% - Accent1 14" xfId="781" xr:uid="{00000000-0005-0000-0000-00000C030000}"/>
    <cellStyle name="40% - Accent1 15" xfId="782" xr:uid="{00000000-0005-0000-0000-00000D030000}"/>
    <cellStyle name="40% - Accent1 16" xfId="783" xr:uid="{00000000-0005-0000-0000-00000E030000}"/>
    <cellStyle name="40% - Accent1 17" xfId="784" xr:uid="{00000000-0005-0000-0000-00000F030000}"/>
    <cellStyle name="40% - Accent1 18" xfId="785" xr:uid="{00000000-0005-0000-0000-000010030000}"/>
    <cellStyle name="40% - Accent1 18 2" xfId="786" xr:uid="{00000000-0005-0000-0000-000011030000}"/>
    <cellStyle name="40% - Accent1 19" xfId="787" xr:uid="{00000000-0005-0000-0000-000012030000}"/>
    <cellStyle name="40% - Accent1 19 2" xfId="788" xr:uid="{00000000-0005-0000-0000-000013030000}"/>
    <cellStyle name="40% - Accent1 2" xfId="789" xr:uid="{00000000-0005-0000-0000-000014030000}"/>
    <cellStyle name="40% - Accent1 2 2" xfId="790" xr:uid="{00000000-0005-0000-0000-000015030000}"/>
    <cellStyle name="40% - Accent1 2 3" xfId="791" xr:uid="{00000000-0005-0000-0000-000016030000}"/>
    <cellStyle name="40% - Accent1 2 4" xfId="792" xr:uid="{00000000-0005-0000-0000-000017030000}"/>
    <cellStyle name="40% - Accent1 2 5" xfId="793" xr:uid="{00000000-0005-0000-0000-000018030000}"/>
    <cellStyle name="40% - Accent1 2 6" xfId="794" xr:uid="{00000000-0005-0000-0000-000019030000}"/>
    <cellStyle name="40% - Accent1 20" xfId="795" xr:uid="{00000000-0005-0000-0000-00001A030000}"/>
    <cellStyle name="40% - Accent1 20 2" xfId="796" xr:uid="{00000000-0005-0000-0000-00001B030000}"/>
    <cellStyle name="40% - Accent1 21" xfId="797" xr:uid="{00000000-0005-0000-0000-00001C030000}"/>
    <cellStyle name="40% - Accent1 21 2" xfId="798" xr:uid="{00000000-0005-0000-0000-00001D030000}"/>
    <cellStyle name="40% - Accent1 22" xfId="799" xr:uid="{00000000-0005-0000-0000-00001E030000}"/>
    <cellStyle name="40% - Accent1 22 2" xfId="800" xr:uid="{00000000-0005-0000-0000-00001F030000}"/>
    <cellStyle name="40% - Accent1 23" xfId="801" xr:uid="{00000000-0005-0000-0000-000020030000}"/>
    <cellStyle name="40% - Accent1 23 2" xfId="802" xr:uid="{00000000-0005-0000-0000-000021030000}"/>
    <cellStyle name="40% - Accent1 24" xfId="803" xr:uid="{00000000-0005-0000-0000-000022030000}"/>
    <cellStyle name="40% - Accent1 24 2" xfId="804" xr:uid="{00000000-0005-0000-0000-000023030000}"/>
    <cellStyle name="40% - Accent1 25" xfId="805" xr:uid="{00000000-0005-0000-0000-000024030000}"/>
    <cellStyle name="40% - Accent1 25 2" xfId="806" xr:uid="{00000000-0005-0000-0000-000025030000}"/>
    <cellStyle name="40% - Accent1 26" xfId="807" xr:uid="{00000000-0005-0000-0000-000026030000}"/>
    <cellStyle name="40% - Accent1 26 2" xfId="808" xr:uid="{00000000-0005-0000-0000-000027030000}"/>
    <cellStyle name="40% - Accent1 27" xfId="809" xr:uid="{00000000-0005-0000-0000-000028030000}"/>
    <cellStyle name="40% - Accent1 27 2" xfId="810" xr:uid="{00000000-0005-0000-0000-000029030000}"/>
    <cellStyle name="40% - Accent1 28" xfId="811" xr:uid="{00000000-0005-0000-0000-00002A030000}"/>
    <cellStyle name="40% - Accent1 28 2" xfId="812" xr:uid="{00000000-0005-0000-0000-00002B030000}"/>
    <cellStyle name="40% - Accent1 29" xfId="813" xr:uid="{00000000-0005-0000-0000-00002C030000}"/>
    <cellStyle name="40% - Accent1 29 2" xfId="814" xr:uid="{00000000-0005-0000-0000-00002D030000}"/>
    <cellStyle name="40% - Accent1 3" xfId="815" xr:uid="{00000000-0005-0000-0000-00002E030000}"/>
    <cellStyle name="40% - Accent1 30" xfId="816" xr:uid="{00000000-0005-0000-0000-00002F030000}"/>
    <cellStyle name="40% - Accent1 30 2" xfId="817" xr:uid="{00000000-0005-0000-0000-000030030000}"/>
    <cellStyle name="40% - Accent1 31" xfId="818" xr:uid="{00000000-0005-0000-0000-000031030000}"/>
    <cellStyle name="40% - Accent1 31 2" xfId="819" xr:uid="{00000000-0005-0000-0000-000032030000}"/>
    <cellStyle name="40% - Accent1 32" xfId="820" xr:uid="{00000000-0005-0000-0000-000033030000}"/>
    <cellStyle name="40% - Accent1 32 2" xfId="821" xr:uid="{00000000-0005-0000-0000-000034030000}"/>
    <cellStyle name="40% - Accent1 33" xfId="822" xr:uid="{00000000-0005-0000-0000-000035030000}"/>
    <cellStyle name="40% - Accent1 33 2" xfId="823" xr:uid="{00000000-0005-0000-0000-000036030000}"/>
    <cellStyle name="40% - Accent1 34" xfId="824" xr:uid="{00000000-0005-0000-0000-000037030000}"/>
    <cellStyle name="40% - Accent1 34 2" xfId="825" xr:uid="{00000000-0005-0000-0000-000038030000}"/>
    <cellStyle name="40% - Accent1 35" xfId="826" xr:uid="{00000000-0005-0000-0000-000039030000}"/>
    <cellStyle name="40% - Accent1 36" xfId="827" xr:uid="{00000000-0005-0000-0000-00003A030000}"/>
    <cellStyle name="40% - Accent1 37" xfId="828" xr:uid="{00000000-0005-0000-0000-00003B030000}"/>
    <cellStyle name="40% - Accent1 38" xfId="829" xr:uid="{00000000-0005-0000-0000-00003C030000}"/>
    <cellStyle name="40% - Accent1 39" xfId="830" xr:uid="{00000000-0005-0000-0000-00003D030000}"/>
    <cellStyle name="40% - Accent1 4" xfId="831" xr:uid="{00000000-0005-0000-0000-00003E030000}"/>
    <cellStyle name="40% - Accent1 4 2" xfId="832" xr:uid="{00000000-0005-0000-0000-00003F030000}"/>
    <cellStyle name="40% - Accent1 40" xfId="833" xr:uid="{00000000-0005-0000-0000-000040030000}"/>
    <cellStyle name="40% - Accent1 41" xfId="834" xr:uid="{00000000-0005-0000-0000-000041030000}"/>
    <cellStyle name="40% - Accent1 42" xfId="835" xr:uid="{00000000-0005-0000-0000-000042030000}"/>
    <cellStyle name="40% - Accent1 43" xfId="836" xr:uid="{00000000-0005-0000-0000-000043030000}"/>
    <cellStyle name="40% - Accent1 44" xfId="837" xr:uid="{00000000-0005-0000-0000-000044030000}"/>
    <cellStyle name="40% - Accent1 45" xfId="838" xr:uid="{00000000-0005-0000-0000-000045030000}"/>
    <cellStyle name="40% - Accent1 46" xfId="839" xr:uid="{00000000-0005-0000-0000-000046030000}"/>
    <cellStyle name="40% - Accent1 47" xfId="840" xr:uid="{00000000-0005-0000-0000-000047030000}"/>
    <cellStyle name="40% - Accent1 48" xfId="841" xr:uid="{00000000-0005-0000-0000-000048030000}"/>
    <cellStyle name="40% - Accent1 49" xfId="842" xr:uid="{00000000-0005-0000-0000-000049030000}"/>
    <cellStyle name="40% - Accent1 5" xfId="843" xr:uid="{00000000-0005-0000-0000-00004A030000}"/>
    <cellStyle name="40% - Accent1 5 2" xfId="844" xr:uid="{00000000-0005-0000-0000-00004B030000}"/>
    <cellStyle name="40% - Accent1 50" xfId="845" xr:uid="{00000000-0005-0000-0000-00004C030000}"/>
    <cellStyle name="40% - Accent1 51" xfId="846" xr:uid="{00000000-0005-0000-0000-00004D030000}"/>
    <cellStyle name="40% - Accent1 52" xfId="847" xr:uid="{00000000-0005-0000-0000-00004E030000}"/>
    <cellStyle name="40% - Accent1 53" xfId="848" xr:uid="{00000000-0005-0000-0000-00004F030000}"/>
    <cellStyle name="40% - Accent1 54" xfId="849" xr:uid="{00000000-0005-0000-0000-000050030000}"/>
    <cellStyle name="40% - Accent1 55" xfId="850" xr:uid="{00000000-0005-0000-0000-000051030000}"/>
    <cellStyle name="40% - Accent1 56" xfId="851" xr:uid="{00000000-0005-0000-0000-000052030000}"/>
    <cellStyle name="40% - Accent1 6" xfId="852" xr:uid="{00000000-0005-0000-0000-000053030000}"/>
    <cellStyle name="40% - Accent1 6 2" xfId="853" xr:uid="{00000000-0005-0000-0000-000054030000}"/>
    <cellStyle name="40% - Accent1 7" xfId="854" xr:uid="{00000000-0005-0000-0000-000055030000}"/>
    <cellStyle name="40% - Accent1 7 2" xfId="855" xr:uid="{00000000-0005-0000-0000-000056030000}"/>
    <cellStyle name="40% - Accent1 8" xfId="856" xr:uid="{00000000-0005-0000-0000-000057030000}"/>
    <cellStyle name="40% - Accent1 8 2" xfId="857" xr:uid="{00000000-0005-0000-0000-000058030000}"/>
    <cellStyle name="40% - Accent1 9" xfId="858" xr:uid="{00000000-0005-0000-0000-000059030000}"/>
    <cellStyle name="40% - Accent1 9 2" xfId="859" xr:uid="{00000000-0005-0000-0000-00005A030000}"/>
    <cellStyle name="40% - Accent2 10" xfId="860" xr:uid="{00000000-0005-0000-0000-00005B030000}"/>
    <cellStyle name="40% - Accent2 10 2" xfId="861" xr:uid="{00000000-0005-0000-0000-00005C030000}"/>
    <cellStyle name="40% - Accent2 11" xfId="862" xr:uid="{00000000-0005-0000-0000-00005D030000}"/>
    <cellStyle name="40% - Accent2 11 2" xfId="863" xr:uid="{00000000-0005-0000-0000-00005E030000}"/>
    <cellStyle name="40% - Accent2 12" xfId="864" xr:uid="{00000000-0005-0000-0000-00005F030000}"/>
    <cellStyle name="40% - Accent2 13" xfId="865" xr:uid="{00000000-0005-0000-0000-000060030000}"/>
    <cellStyle name="40% - Accent2 14" xfId="866" xr:uid="{00000000-0005-0000-0000-000061030000}"/>
    <cellStyle name="40% - Accent2 15" xfId="867" xr:uid="{00000000-0005-0000-0000-000062030000}"/>
    <cellStyle name="40% - Accent2 16" xfId="868" xr:uid="{00000000-0005-0000-0000-000063030000}"/>
    <cellStyle name="40% - Accent2 17" xfId="869" xr:uid="{00000000-0005-0000-0000-000064030000}"/>
    <cellStyle name="40% - Accent2 18" xfId="870" xr:uid="{00000000-0005-0000-0000-000065030000}"/>
    <cellStyle name="40% - Accent2 18 2" xfId="871" xr:uid="{00000000-0005-0000-0000-000066030000}"/>
    <cellStyle name="40% - Accent2 19" xfId="872" xr:uid="{00000000-0005-0000-0000-000067030000}"/>
    <cellStyle name="40% - Accent2 19 2" xfId="873" xr:uid="{00000000-0005-0000-0000-000068030000}"/>
    <cellStyle name="40% - Accent2 2" xfId="874" xr:uid="{00000000-0005-0000-0000-000069030000}"/>
    <cellStyle name="40% - Accent2 2 2" xfId="875" xr:uid="{00000000-0005-0000-0000-00006A030000}"/>
    <cellStyle name="40% - Accent2 2 3" xfId="876" xr:uid="{00000000-0005-0000-0000-00006B030000}"/>
    <cellStyle name="40% - Accent2 2 4" xfId="877" xr:uid="{00000000-0005-0000-0000-00006C030000}"/>
    <cellStyle name="40% - Accent2 2 5" xfId="878" xr:uid="{00000000-0005-0000-0000-00006D030000}"/>
    <cellStyle name="40% - Accent2 2 6" xfId="879" xr:uid="{00000000-0005-0000-0000-00006E030000}"/>
    <cellStyle name="40% - Accent2 20" xfId="880" xr:uid="{00000000-0005-0000-0000-00006F030000}"/>
    <cellStyle name="40% - Accent2 20 2" xfId="881" xr:uid="{00000000-0005-0000-0000-000070030000}"/>
    <cellStyle name="40% - Accent2 21" xfId="882" xr:uid="{00000000-0005-0000-0000-000071030000}"/>
    <cellStyle name="40% - Accent2 21 2" xfId="883" xr:uid="{00000000-0005-0000-0000-000072030000}"/>
    <cellStyle name="40% - Accent2 22" xfId="884" xr:uid="{00000000-0005-0000-0000-000073030000}"/>
    <cellStyle name="40% - Accent2 22 2" xfId="885" xr:uid="{00000000-0005-0000-0000-000074030000}"/>
    <cellStyle name="40% - Accent2 23" xfId="886" xr:uid="{00000000-0005-0000-0000-000075030000}"/>
    <cellStyle name="40% - Accent2 23 2" xfId="887" xr:uid="{00000000-0005-0000-0000-000076030000}"/>
    <cellStyle name="40% - Accent2 24" xfId="888" xr:uid="{00000000-0005-0000-0000-000077030000}"/>
    <cellStyle name="40% - Accent2 24 2" xfId="889" xr:uid="{00000000-0005-0000-0000-000078030000}"/>
    <cellStyle name="40% - Accent2 25" xfId="890" xr:uid="{00000000-0005-0000-0000-000079030000}"/>
    <cellStyle name="40% - Accent2 25 2" xfId="891" xr:uid="{00000000-0005-0000-0000-00007A030000}"/>
    <cellStyle name="40% - Accent2 26" xfId="892" xr:uid="{00000000-0005-0000-0000-00007B030000}"/>
    <cellStyle name="40% - Accent2 26 2" xfId="893" xr:uid="{00000000-0005-0000-0000-00007C030000}"/>
    <cellStyle name="40% - Accent2 27" xfId="894" xr:uid="{00000000-0005-0000-0000-00007D030000}"/>
    <cellStyle name="40% - Accent2 27 2" xfId="895" xr:uid="{00000000-0005-0000-0000-00007E030000}"/>
    <cellStyle name="40% - Accent2 28" xfId="896" xr:uid="{00000000-0005-0000-0000-00007F030000}"/>
    <cellStyle name="40% - Accent2 28 2" xfId="897" xr:uid="{00000000-0005-0000-0000-000080030000}"/>
    <cellStyle name="40% - Accent2 29" xfId="898" xr:uid="{00000000-0005-0000-0000-000081030000}"/>
    <cellStyle name="40% - Accent2 29 2" xfId="899" xr:uid="{00000000-0005-0000-0000-000082030000}"/>
    <cellStyle name="40% - Accent2 3" xfId="900" xr:uid="{00000000-0005-0000-0000-000083030000}"/>
    <cellStyle name="40% - Accent2 30" xfId="901" xr:uid="{00000000-0005-0000-0000-000084030000}"/>
    <cellStyle name="40% - Accent2 30 2" xfId="902" xr:uid="{00000000-0005-0000-0000-000085030000}"/>
    <cellStyle name="40% - Accent2 31" xfId="903" xr:uid="{00000000-0005-0000-0000-000086030000}"/>
    <cellStyle name="40% - Accent2 31 2" xfId="904" xr:uid="{00000000-0005-0000-0000-000087030000}"/>
    <cellStyle name="40% - Accent2 32" xfId="905" xr:uid="{00000000-0005-0000-0000-000088030000}"/>
    <cellStyle name="40% - Accent2 32 2" xfId="906" xr:uid="{00000000-0005-0000-0000-000089030000}"/>
    <cellStyle name="40% - Accent2 33" xfId="907" xr:uid="{00000000-0005-0000-0000-00008A030000}"/>
    <cellStyle name="40% - Accent2 33 2" xfId="908" xr:uid="{00000000-0005-0000-0000-00008B030000}"/>
    <cellStyle name="40% - Accent2 34" xfId="909" xr:uid="{00000000-0005-0000-0000-00008C030000}"/>
    <cellStyle name="40% - Accent2 34 2" xfId="910" xr:uid="{00000000-0005-0000-0000-00008D030000}"/>
    <cellStyle name="40% - Accent2 35" xfId="911" xr:uid="{00000000-0005-0000-0000-00008E030000}"/>
    <cellStyle name="40% - Accent2 36" xfId="912" xr:uid="{00000000-0005-0000-0000-00008F030000}"/>
    <cellStyle name="40% - Accent2 37" xfId="913" xr:uid="{00000000-0005-0000-0000-000090030000}"/>
    <cellStyle name="40% - Accent2 38" xfId="914" xr:uid="{00000000-0005-0000-0000-000091030000}"/>
    <cellStyle name="40% - Accent2 39" xfId="915" xr:uid="{00000000-0005-0000-0000-000092030000}"/>
    <cellStyle name="40% - Accent2 4" xfId="916" xr:uid="{00000000-0005-0000-0000-000093030000}"/>
    <cellStyle name="40% - Accent2 4 2" xfId="917" xr:uid="{00000000-0005-0000-0000-000094030000}"/>
    <cellStyle name="40% - Accent2 40" xfId="918" xr:uid="{00000000-0005-0000-0000-000095030000}"/>
    <cellStyle name="40% - Accent2 41" xfId="919" xr:uid="{00000000-0005-0000-0000-000096030000}"/>
    <cellStyle name="40% - Accent2 42" xfId="920" xr:uid="{00000000-0005-0000-0000-000097030000}"/>
    <cellStyle name="40% - Accent2 43" xfId="921" xr:uid="{00000000-0005-0000-0000-000098030000}"/>
    <cellStyle name="40% - Accent2 44" xfId="922" xr:uid="{00000000-0005-0000-0000-000099030000}"/>
    <cellStyle name="40% - Accent2 45" xfId="923" xr:uid="{00000000-0005-0000-0000-00009A030000}"/>
    <cellStyle name="40% - Accent2 46" xfId="924" xr:uid="{00000000-0005-0000-0000-00009B030000}"/>
    <cellStyle name="40% - Accent2 47" xfId="925" xr:uid="{00000000-0005-0000-0000-00009C030000}"/>
    <cellStyle name="40% - Accent2 48" xfId="926" xr:uid="{00000000-0005-0000-0000-00009D030000}"/>
    <cellStyle name="40% - Accent2 49" xfId="927" xr:uid="{00000000-0005-0000-0000-00009E030000}"/>
    <cellStyle name="40% - Accent2 5" xfId="928" xr:uid="{00000000-0005-0000-0000-00009F030000}"/>
    <cellStyle name="40% - Accent2 5 2" xfId="929" xr:uid="{00000000-0005-0000-0000-0000A0030000}"/>
    <cellStyle name="40% - Accent2 50" xfId="930" xr:uid="{00000000-0005-0000-0000-0000A1030000}"/>
    <cellStyle name="40% - Accent2 51" xfId="931" xr:uid="{00000000-0005-0000-0000-0000A2030000}"/>
    <cellStyle name="40% - Accent2 52" xfId="932" xr:uid="{00000000-0005-0000-0000-0000A3030000}"/>
    <cellStyle name="40% - Accent2 53" xfId="933" xr:uid="{00000000-0005-0000-0000-0000A4030000}"/>
    <cellStyle name="40% - Accent2 54" xfId="934" xr:uid="{00000000-0005-0000-0000-0000A5030000}"/>
    <cellStyle name="40% - Accent2 55" xfId="935" xr:uid="{00000000-0005-0000-0000-0000A6030000}"/>
    <cellStyle name="40% - Accent2 56" xfId="936" xr:uid="{00000000-0005-0000-0000-0000A7030000}"/>
    <cellStyle name="40% - Accent2 6" xfId="937" xr:uid="{00000000-0005-0000-0000-0000A8030000}"/>
    <cellStyle name="40% - Accent2 6 2" xfId="938" xr:uid="{00000000-0005-0000-0000-0000A9030000}"/>
    <cellStyle name="40% - Accent2 7" xfId="939" xr:uid="{00000000-0005-0000-0000-0000AA030000}"/>
    <cellStyle name="40% - Accent2 7 2" xfId="940" xr:uid="{00000000-0005-0000-0000-0000AB030000}"/>
    <cellStyle name="40% - Accent2 8" xfId="941" xr:uid="{00000000-0005-0000-0000-0000AC030000}"/>
    <cellStyle name="40% - Accent2 8 2" xfId="942" xr:uid="{00000000-0005-0000-0000-0000AD030000}"/>
    <cellStyle name="40% - Accent2 9" xfId="943" xr:uid="{00000000-0005-0000-0000-0000AE030000}"/>
    <cellStyle name="40% - Accent2 9 2" xfId="944" xr:uid="{00000000-0005-0000-0000-0000AF030000}"/>
    <cellStyle name="40% - Accent3 10" xfId="945" xr:uid="{00000000-0005-0000-0000-0000B0030000}"/>
    <cellStyle name="40% - Accent3 10 2" xfId="946" xr:uid="{00000000-0005-0000-0000-0000B1030000}"/>
    <cellStyle name="40% - Accent3 11" xfId="947" xr:uid="{00000000-0005-0000-0000-0000B2030000}"/>
    <cellStyle name="40% - Accent3 11 2" xfId="948" xr:uid="{00000000-0005-0000-0000-0000B3030000}"/>
    <cellStyle name="40% - Accent3 12" xfId="949" xr:uid="{00000000-0005-0000-0000-0000B4030000}"/>
    <cellStyle name="40% - Accent3 13" xfId="950" xr:uid="{00000000-0005-0000-0000-0000B5030000}"/>
    <cellStyle name="40% - Accent3 14" xfId="951" xr:uid="{00000000-0005-0000-0000-0000B6030000}"/>
    <cellStyle name="40% - Accent3 15" xfId="952" xr:uid="{00000000-0005-0000-0000-0000B7030000}"/>
    <cellStyle name="40% - Accent3 16" xfId="953" xr:uid="{00000000-0005-0000-0000-0000B8030000}"/>
    <cellStyle name="40% - Accent3 17" xfId="954" xr:uid="{00000000-0005-0000-0000-0000B9030000}"/>
    <cellStyle name="40% - Accent3 18" xfId="955" xr:uid="{00000000-0005-0000-0000-0000BA030000}"/>
    <cellStyle name="40% - Accent3 18 2" xfId="956" xr:uid="{00000000-0005-0000-0000-0000BB030000}"/>
    <cellStyle name="40% - Accent3 19" xfId="957" xr:uid="{00000000-0005-0000-0000-0000BC030000}"/>
    <cellStyle name="40% - Accent3 19 2" xfId="958" xr:uid="{00000000-0005-0000-0000-0000BD030000}"/>
    <cellStyle name="40% - Accent3 2" xfId="959" xr:uid="{00000000-0005-0000-0000-0000BE030000}"/>
    <cellStyle name="40% - Accent3 2 2" xfId="960" xr:uid="{00000000-0005-0000-0000-0000BF030000}"/>
    <cellStyle name="40% - Accent3 2 3" xfId="961" xr:uid="{00000000-0005-0000-0000-0000C0030000}"/>
    <cellStyle name="40% - Accent3 2 4" xfId="962" xr:uid="{00000000-0005-0000-0000-0000C1030000}"/>
    <cellStyle name="40% - Accent3 2 5" xfId="963" xr:uid="{00000000-0005-0000-0000-0000C2030000}"/>
    <cellStyle name="40% - Accent3 2 6" xfId="964" xr:uid="{00000000-0005-0000-0000-0000C3030000}"/>
    <cellStyle name="40% - Accent3 20" xfId="965" xr:uid="{00000000-0005-0000-0000-0000C4030000}"/>
    <cellStyle name="40% - Accent3 20 2" xfId="966" xr:uid="{00000000-0005-0000-0000-0000C5030000}"/>
    <cellStyle name="40% - Accent3 21" xfId="967" xr:uid="{00000000-0005-0000-0000-0000C6030000}"/>
    <cellStyle name="40% - Accent3 21 2" xfId="968" xr:uid="{00000000-0005-0000-0000-0000C7030000}"/>
    <cellStyle name="40% - Accent3 22" xfId="969" xr:uid="{00000000-0005-0000-0000-0000C8030000}"/>
    <cellStyle name="40% - Accent3 22 2" xfId="970" xr:uid="{00000000-0005-0000-0000-0000C9030000}"/>
    <cellStyle name="40% - Accent3 23" xfId="971" xr:uid="{00000000-0005-0000-0000-0000CA030000}"/>
    <cellStyle name="40% - Accent3 23 2" xfId="972" xr:uid="{00000000-0005-0000-0000-0000CB030000}"/>
    <cellStyle name="40% - Accent3 24" xfId="973" xr:uid="{00000000-0005-0000-0000-0000CC030000}"/>
    <cellStyle name="40% - Accent3 24 2" xfId="974" xr:uid="{00000000-0005-0000-0000-0000CD030000}"/>
    <cellStyle name="40% - Accent3 25" xfId="975" xr:uid="{00000000-0005-0000-0000-0000CE030000}"/>
    <cellStyle name="40% - Accent3 25 2" xfId="976" xr:uid="{00000000-0005-0000-0000-0000CF030000}"/>
    <cellStyle name="40% - Accent3 26" xfId="977" xr:uid="{00000000-0005-0000-0000-0000D0030000}"/>
    <cellStyle name="40% - Accent3 26 2" xfId="978" xr:uid="{00000000-0005-0000-0000-0000D1030000}"/>
    <cellStyle name="40% - Accent3 27" xfId="979" xr:uid="{00000000-0005-0000-0000-0000D2030000}"/>
    <cellStyle name="40% - Accent3 27 2" xfId="980" xr:uid="{00000000-0005-0000-0000-0000D3030000}"/>
    <cellStyle name="40% - Accent3 28" xfId="981" xr:uid="{00000000-0005-0000-0000-0000D4030000}"/>
    <cellStyle name="40% - Accent3 28 2" xfId="982" xr:uid="{00000000-0005-0000-0000-0000D5030000}"/>
    <cellStyle name="40% - Accent3 29" xfId="983" xr:uid="{00000000-0005-0000-0000-0000D6030000}"/>
    <cellStyle name="40% - Accent3 29 2" xfId="984" xr:uid="{00000000-0005-0000-0000-0000D7030000}"/>
    <cellStyle name="40% - Accent3 3" xfId="985" xr:uid="{00000000-0005-0000-0000-0000D8030000}"/>
    <cellStyle name="40% - Accent3 30" xfId="986" xr:uid="{00000000-0005-0000-0000-0000D9030000}"/>
    <cellStyle name="40% - Accent3 30 2" xfId="987" xr:uid="{00000000-0005-0000-0000-0000DA030000}"/>
    <cellStyle name="40% - Accent3 31" xfId="988" xr:uid="{00000000-0005-0000-0000-0000DB030000}"/>
    <cellStyle name="40% - Accent3 31 2" xfId="989" xr:uid="{00000000-0005-0000-0000-0000DC030000}"/>
    <cellStyle name="40% - Accent3 32" xfId="990" xr:uid="{00000000-0005-0000-0000-0000DD030000}"/>
    <cellStyle name="40% - Accent3 32 2" xfId="991" xr:uid="{00000000-0005-0000-0000-0000DE030000}"/>
    <cellStyle name="40% - Accent3 33" xfId="992" xr:uid="{00000000-0005-0000-0000-0000DF030000}"/>
    <cellStyle name="40% - Accent3 33 2" xfId="993" xr:uid="{00000000-0005-0000-0000-0000E0030000}"/>
    <cellStyle name="40% - Accent3 34" xfId="994" xr:uid="{00000000-0005-0000-0000-0000E1030000}"/>
    <cellStyle name="40% - Accent3 34 2" xfId="995" xr:uid="{00000000-0005-0000-0000-0000E2030000}"/>
    <cellStyle name="40% - Accent3 35" xfId="996" xr:uid="{00000000-0005-0000-0000-0000E3030000}"/>
    <cellStyle name="40% - Accent3 36" xfId="997" xr:uid="{00000000-0005-0000-0000-0000E4030000}"/>
    <cellStyle name="40% - Accent3 37" xfId="998" xr:uid="{00000000-0005-0000-0000-0000E5030000}"/>
    <cellStyle name="40% - Accent3 38" xfId="999" xr:uid="{00000000-0005-0000-0000-0000E6030000}"/>
    <cellStyle name="40% - Accent3 39" xfId="1000" xr:uid="{00000000-0005-0000-0000-0000E7030000}"/>
    <cellStyle name="40% - Accent3 4" xfId="1001" xr:uid="{00000000-0005-0000-0000-0000E8030000}"/>
    <cellStyle name="40% - Accent3 4 2" xfId="1002" xr:uid="{00000000-0005-0000-0000-0000E9030000}"/>
    <cellStyle name="40% - Accent3 40" xfId="1003" xr:uid="{00000000-0005-0000-0000-0000EA030000}"/>
    <cellStyle name="40% - Accent3 41" xfId="1004" xr:uid="{00000000-0005-0000-0000-0000EB030000}"/>
    <cellStyle name="40% - Accent3 42" xfId="1005" xr:uid="{00000000-0005-0000-0000-0000EC030000}"/>
    <cellStyle name="40% - Accent3 43" xfId="1006" xr:uid="{00000000-0005-0000-0000-0000ED030000}"/>
    <cellStyle name="40% - Accent3 44" xfId="1007" xr:uid="{00000000-0005-0000-0000-0000EE030000}"/>
    <cellStyle name="40% - Accent3 45" xfId="1008" xr:uid="{00000000-0005-0000-0000-0000EF030000}"/>
    <cellStyle name="40% - Accent3 46" xfId="1009" xr:uid="{00000000-0005-0000-0000-0000F0030000}"/>
    <cellStyle name="40% - Accent3 47" xfId="1010" xr:uid="{00000000-0005-0000-0000-0000F1030000}"/>
    <cellStyle name="40% - Accent3 48" xfId="1011" xr:uid="{00000000-0005-0000-0000-0000F2030000}"/>
    <cellStyle name="40% - Accent3 49" xfId="1012" xr:uid="{00000000-0005-0000-0000-0000F3030000}"/>
    <cellStyle name="40% - Accent3 5" xfId="1013" xr:uid="{00000000-0005-0000-0000-0000F4030000}"/>
    <cellStyle name="40% - Accent3 5 2" xfId="1014" xr:uid="{00000000-0005-0000-0000-0000F5030000}"/>
    <cellStyle name="40% - Accent3 50" xfId="1015" xr:uid="{00000000-0005-0000-0000-0000F6030000}"/>
    <cellStyle name="40% - Accent3 51" xfId="1016" xr:uid="{00000000-0005-0000-0000-0000F7030000}"/>
    <cellStyle name="40% - Accent3 52" xfId="1017" xr:uid="{00000000-0005-0000-0000-0000F8030000}"/>
    <cellStyle name="40% - Accent3 53" xfId="1018" xr:uid="{00000000-0005-0000-0000-0000F9030000}"/>
    <cellStyle name="40% - Accent3 54" xfId="1019" xr:uid="{00000000-0005-0000-0000-0000FA030000}"/>
    <cellStyle name="40% - Accent3 55" xfId="1020" xr:uid="{00000000-0005-0000-0000-0000FB030000}"/>
    <cellStyle name="40% - Accent3 56" xfId="1021" xr:uid="{00000000-0005-0000-0000-0000FC030000}"/>
    <cellStyle name="40% - Accent3 6" xfId="1022" xr:uid="{00000000-0005-0000-0000-0000FD030000}"/>
    <cellStyle name="40% - Accent3 6 2" xfId="1023" xr:uid="{00000000-0005-0000-0000-0000FE030000}"/>
    <cellStyle name="40% - Accent3 7" xfId="1024" xr:uid="{00000000-0005-0000-0000-0000FF030000}"/>
    <cellStyle name="40% - Accent3 7 2" xfId="1025" xr:uid="{00000000-0005-0000-0000-000000040000}"/>
    <cellStyle name="40% - Accent3 8" xfId="1026" xr:uid="{00000000-0005-0000-0000-000001040000}"/>
    <cellStyle name="40% - Accent3 8 2" xfId="1027" xr:uid="{00000000-0005-0000-0000-000002040000}"/>
    <cellStyle name="40% - Accent3 9" xfId="1028" xr:uid="{00000000-0005-0000-0000-000003040000}"/>
    <cellStyle name="40% - Accent3 9 2" xfId="1029" xr:uid="{00000000-0005-0000-0000-000004040000}"/>
    <cellStyle name="40% - Accent4 10" xfId="1030" xr:uid="{00000000-0005-0000-0000-000005040000}"/>
    <cellStyle name="40% - Accent4 10 2" xfId="1031" xr:uid="{00000000-0005-0000-0000-000006040000}"/>
    <cellStyle name="40% - Accent4 11" xfId="1032" xr:uid="{00000000-0005-0000-0000-000007040000}"/>
    <cellStyle name="40% - Accent4 11 2" xfId="1033" xr:uid="{00000000-0005-0000-0000-000008040000}"/>
    <cellStyle name="40% - Accent4 12" xfId="1034" xr:uid="{00000000-0005-0000-0000-000009040000}"/>
    <cellStyle name="40% - Accent4 13" xfId="1035" xr:uid="{00000000-0005-0000-0000-00000A040000}"/>
    <cellStyle name="40% - Accent4 14" xfId="1036" xr:uid="{00000000-0005-0000-0000-00000B040000}"/>
    <cellStyle name="40% - Accent4 15" xfId="1037" xr:uid="{00000000-0005-0000-0000-00000C040000}"/>
    <cellStyle name="40% - Accent4 16" xfId="1038" xr:uid="{00000000-0005-0000-0000-00000D040000}"/>
    <cellStyle name="40% - Accent4 17" xfId="1039" xr:uid="{00000000-0005-0000-0000-00000E040000}"/>
    <cellStyle name="40% - Accent4 18" xfId="1040" xr:uid="{00000000-0005-0000-0000-00000F040000}"/>
    <cellStyle name="40% - Accent4 18 2" xfId="1041" xr:uid="{00000000-0005-0000-0000-000010040000}"/>
    <cellStyle name="40% - Accent4 19" xfId="1042" xr:uid="{00000000-0005-0000-0000-000011040000}"/>
    <cellStyle name="40% - Accent4 19 2" xfId="1043" xr:uid="{00000000-0005-0000-0000-000012040000}"/>
    <cellStyle name="40% - Accent4 2" xfId="1044" xr:uid="{00000000-0005-0000-0000-000013040000}"/>
    <cellStyle name="40% - Accent4 2 2" xfId="1045" xr:uid="{00000000-0005-0000-0000-000014040000}"/>
    <cellStyle name="40% - Accent4 2 3" xfId="1046" xr:uid="{00000000-0005-0000-0000-000015040000}"/>
    <cellStyle name="40% - Accent4 2 4" xfId="1047" xr:uid="{00000000-0005-0000-0000-000016040000}"/>
    <cellStyle name="40% - Accent4 2 5" xfId="1048" xr:uid="{00000000-0005-0000-0000-000017040000}"/>
    <cellStyle name="40% - Accent4 2 6" xfId="1049" xr:uid="{00000000-0005-0000-0000-000018040000}"/>
    <cellStyle name="40% - Accent4 20" xfId="1050" xr:uid="{00000000-0005-0000-0000-000019040000}"/>
    <cellStyle name="40% - Accent4 20 2" xfId="1051" xr:uid="{00000000-0005-0000-0000-00001A040000}"/>
    <cellStyle name="40% - Accent4 21" xfId="1052" xr:uid="{00000000-0005-0000-0000-00001B040000}"/>
    <cellStyle name="40% - Accent4 21 2" xfId="1053" xr:uid="{00000000-0005-0000-0000-00001C040000}"/>
    <cellStyle name="40% - Accent4 22" xfId="1054" xr:uid="{00000000-0005-0000-0000-00001D040000}"/>
    <cellStyle name="40% - Accent4 22 2" xfId="1055" xr:uid="{00000000-0005-0000-0000-00001E040000}"/>
    <cellStyle name="40% - Accent4 23" xfId="1056" xr:uid="{00000000-0005-0000-0000-00001F040000}"/>
    <cellStyle name="40% - Accent4 23 2" xfId="1057" xr:uid="{00000000-0005-0000-0000-000020040000}"/>
    <cellStyle name="40% - Accent4 24" xfId="1058" xr:uid="{00000000-0005-0000-0000-000021040000}"/>
    <cellStyle name="40% - Accent4 24 2" xfId="1059" xr:uid="{00000000-0005-0000-0000-000022040000}"/>
    <cellStyle name="40% - Accent4 25" xfId="1060" xr:uid="{00000000-0005-0000-0000-000023040000}"/>
    <cellStyle name="40% - Accent4 25 2" xfId="1061" xr:uid="{00000000-0005-0000-0000-000024040000}"/>
    <cellStyle name="40% - Accent4 26" xfId="1062" xr:uid="{00000000-0005-0000-0000-000025040000}"/>
    <cellStyle name="40% - Accent4 26 2" xfId="1063" xr:uid="{00000000-0005-0000-0000-000026040000}"/>
    <cellStyle name="40% - Accent4 27" xfId="1064" xr:uid="{00000000-0005-0000-0000-000027040000}"/>
    <cellStyle name="40% - Accent4 27 2" xfId="1065" xr:uid="{00000000-0005-0000-0000-000028040000}"/>
    <cellStyle name="40% - Accent4 28" xfId="1066" xr:uid="{00000000-0005-0000-0000-000029040000}"/>
    <cellStyle name="40% - Accent4 28 2" xfId="1067" xr:uid="{00000000-0005-0000-0000-00002A040000}"/>
    <cellStyle name="40% - Accent4 29" xfId="1068" xr:uid="{00000000-0005-0000-0000-00002B040000}"/>
    <cellStyle name="40% - Accent4 29 2" xfId="1069" xr:uid="{00000000-0005-0000-0000-00002C040000}"/>
    <cellStyle name="40% - Accent4 3" xfId="1070" xr:uid="{00000000-0005-0000-0000-00002D040000}"/>
    <cellStyle name="40% - Accent4 30" xfId="1071" xr:uid="{00000000-0005-0000-0000-00002E040000}"/>
    <cellStyle name="40% - Accent4 30 2" xfId="1072" xr:uid="{00000000-0005-0000-0000-00002F040000}"/>
    <cellStyle name="40% - Accent4 31" xfId="1073" xr:uid="{00000000-0005-0000-0000-000030040000}"/>
    <cellStyle name="40% - Accent4 31 2" xfId="1074" xr:uid="{00000000-0005-0000-0000-000031040000}"/>
    <cellStyle name="40% - Accent4 32" xfId="1075" xr:uid="{00000000-0005-0000-0000-000032040000}"/>
    <cellStyle name="40% - Accent4 32 2" xfId="1076" xr:uid="{00000000-0005-0000-0000-000033040000}"/>
    <cellStyle name="40% - Accent4 33" xfId="1077" xr:uid="{00000000-0005-0000-0000-000034040000}"/>
    <cellStyle name="40% - Accent4 33 2" xfId="1078" xr:uid="{00000000-0005-0000-0000-000035040000}"/>
    <cellStyle name="40% - Accent4 34" xfId="1079" xr:uid="{00000000-0005-0000-0000-000036040000}"/>
    <cellStyle name="40% - Accent4 34 2" xfId="1080" xr:uid="{00000000-0005-0000-0000-000037040000}"/>
    <cellStyle name="40% - Accent4 35" xfId="1081" xr:uid="{00000000-0005-0000-0000-000038040000}"/>
    <cellStyle name="40% - Accent4 36" xfId="1082" xr:uid="{00000000-0005-0000-0000-000039040000}"/>
    <cellStyle name="40% - Accent4 37" xfId="1083" xr:uid="{00000000-0005-0000-0000-00003A040000}"/>
    <cellStyle name="40% - Accent4 38" xfId="1084" xr:uid="{00000000-0005-0000-0000-00003B040000}"/>
    <cellStyle name="40% - Accent4 39" xfId="1085" xr:uid="{00000000-0005-0000-0000-00003C040000}"/>
    <cellStyle name="40% - Accent4 4" xfId="1086" xr:uid="{00000000-0005-0000-0000-00003D040000}"/>
    <cellStyle name="40% - Accent4 4 2" xfId="1087" xr:uid="{00000000-0005-0000-0000-00003E040000}"/>
    <cellStyle name="40% - Accent4 40" xfId="1088" xr:uid="{00000000-0005-0000-0000-00003F040000}"/>
    <cellStyle name="40% - Accent4 41" xfId="1089" xr:uid="{00000000-0005-0000-0000-000040040000}"/>
    <cellStyle name="40% - Accent4 42" xfId="1090" xr:uid="{00000000-0005-0000-0000-000041040000}"/>
    <cellStyle name="40% - Accent4 43" xfId="1091" xr:uid="{00000000-0005-0000-0000-000042040000}"/>
    <cellStyle name="40% - Accent4 44" xfId="1092" xr:uid="{00000000-0005-0000-0000-000043040000}"/>
    <cellStyle name="40% - Accent4 45" xfId="1093" xr:uid="{00000000-0005-0000-0000-000044040000}"/>
    <cellStyle name="40% - Accent4 46" xfId="1094" xr:uid="{00000000-0005-0000-0000-000045040000}"/>
    <cellStyle name="40% - Accent4 47" xfId="1095" xr:uid="{00000000-0005-0000-0000-000046040000}"/>
    <cellStyle name="40% - Accent4 48" xfId="1096" xr:uid="{00000000-0005-0000-0000-000047040000}"/>
    <cellStyle name="40% - Accent4 49" xfId="1097" xr:uid="{00000000-0005-0000-0000-000048040000}"/>
    <cellStyle name="40% - Accent4 5" xfId="1098" xr:uid="{00000000-0005-0000-0000-000049040000}"/>
    <cellStyle name="40% - Accent4 5 2" xfId="1099" xr:uid="{00000000-0005-0000-0000-00004A040000}"/>
    <cellStyle name="40% - Accent4 50" xfId="1100" xr:uid="{00000000-0005-0000-0000-00004B040000}"/>
    <cellStyle name="40% - Accent4 51" xfId="1101" xr:uid="{00000000-0005-0000-0000-00004C040000}"/>
    <cellStyle name="40% - Accent4 52" xfId="1102" xr:uid="{00000000-0005-0000-0000-00004D040000}"/>
    <cellStyle name="40% - Accent4 53" xfId="1103" xr:uid="{00000000-0005-0000-0000-00004E040000}"/>
    <cellStyle name="40% - Accent4 54" xfId="1104" xr:uid="{00000000-0005-0000-0000-00004F040000}"/>
    <cellStyle name="40% - Accent4 55" xfId="1105" xr:uid="{00000000-0005-0000-0000-000050040000}"/>
    <cellStyle name="40% - Accent4 56" xfId="1106" xr:uid="{00000000-0005-0000-0000-000051040000}"/>
    <cellStyle name="40% - Accent4 6" xfId="1107" xr:uid="{00000000-0005-0000-0000-000052040000}"/>
    <cellStyle name="40% - Accent4 6 2" xfId="1108" xr:uid="{00000000-0005-0000-0000-000053040000}"/>
    <cellStyle name="40% - Accent4 7" xfId="1109" xr:uid="{00000000-0005-0000-0000-000054040000}"/>
    <cellStyle name="40% - Accent4 7 2" xfId="1110" xr:uid="{00000000-0005-0000-0000-000055040000}"/>
    <cellStyle name="40% - Accent4 8" xfId="1111" xr:uid="{00000000-0005-0000-0000-000056040000}"/>
    <cellStyle name="40% - Accent4 8 2" xfId="1112" xr:uid="{00000000-0005-0000-0000-000057040000}"/>
    <cellStyle name="40% - Accent4 9" xfId="1113" xr:uid="{00000000-0005-0000-0000-000058040000}"/>
    <cellStyle name="40% - Accent4 9 2" xfId="1114" xr:uid="{00000000-0005-0000-0000-000059040000}"/>
    <cellStyle name="40% - Accent5 10" xfId="1115" xr:uid="{00000000-0005-0000-0000-00005A040000}"/>
    <cellStyle name="40% - Accent5 10 2" xfId="1116" xr:uid="{00000000-0005-0000-0000-00005B040000}"/>
    <cellStyle name="40% - Accent5 11" xfId="1117" xr:uid="{00000000-0005-0000-0000-00005C040000}"/>
    <cellStyle name="40% - Accent5 11 2" xfId="1118" xr:uid="{00000000-0005-0000-0000-00005D040000}"/>
    <cellStyle name="40% - Accent5 12" xfId="1119" xr:uid="{00000000-0005-0000-0000-00005E040000}"/>
    <cellStyle name="40% - Accent5 13" xfId="1120" xr:uid="{00000000-0005-0000-0000-00005F040000}"/>
    <cellStyle name="40% - Accent5 14" xfId="1121" xr:uid="{00000000-0005-0000-0000-000060040000}"/>
    <cellStyle name="40% - Accent5 15" xfId="1122" xr:uid="{00000000-0005-0000-0000-000061040000}"/>
    <cellStyle name="40% - Accent5 16" xfId="1123" xr:uid="{00000000-0005-0000-0000-000062040000}"/>
    <cellStyle name="40% - Accent5 17" xfId="1124" xr:uid="{00000000-0005-0000-0000-000063040000}"/>
    <cellStyle name="40% - Accent5 18" xfId="1125" xr:uid="{00000000-0005-0000-0000-000064040000}"/>
    <cellStyle name="40% - Accent5 18 2" xfId="1126" xr:uid="{00000000-0005-0000-0000-000065040000}"/>
    <cellStyle name="40% - Accent5 19" xfId="1127" xr:uid="{00000000-0005-0000-0000-000066040000}"/>
    <cellStyle name="40% - Accent5 19 2" xfId="1128" xr:uid="{00000000-0005-0000-0000-000067040000}"/>
    <cellStyle name="40% - Accent5 2" xfId="1129" xr:uid="{00000000-0005-0000-0000-000068040000}"/>
    <cellStyle name="40% - Accent5 2 2" xfId="1130" xr:uid="{00000000-0005-0000-0000-000069040000}"/>
    <cellStyle name="40% - Accent5 2 3" xfId="1131" xr:uid="{00000000-0005-0000-0000-00006A040000}"/>
    <cellStyle name="40% - Accent5 2 4" xfId="1132" xr:uid="{00000000-0005-0000-0000-00006B040000}"/>
    <cellStyle name="40% - Accent5 2 5" xfId="1133" xr:uid="{00000000-0005-0000-0000-00006C040000}"/>
    <cellStyle name="40% - Accent5 2 6" xfId="1134" xr:uid="{00000000-0005-0000-0000-00006D040000}"/>
    <cellStyle name="40% - Accent5 20" xfId="1135" xr:uid="{00000000-0005-0000-0000-00006E040000}"/>
    <cellStyle name="40% - Accent5 20 2" xfId="1136" xr:uid="{00000000-0005-0000-0000-00006F040000}"/>
    <cellStyle name="40% - Accent5 21" xfId="1137" xr:uid="{00000000-0005-0000-0000-000070040000}"/>
    <cellStyle name="40% - Accent5 21 2" xfId="1138" xr:uid="{00000000-0005-0000-0000-000071040000}"/>
    <cellStyle name="40% - Accent5 22" xfId="1139" xr:uid="{00000000-0005-0000-0000-000072040000}"/>
    <cellStyle name="40% - Accent5 22 2" xfId="1140" xr:uid="{00000000-0005-0000-0000-000073040000}"/>
    <cellStyle name="40% - Accent5 23" xfId="1141" xr:uid="{00000000-0005-0000-0000-000074040000}"/>
    <cellStyle name="40% - Accent5 23 2" xfId="1142" xr:uid="{00000000-0005-0000-0000-000075040000}"/>
    <cellStyle name="40% - Accent5 24" xfId="1143" xr:uid="{00000000-0005-0000-0000-000076040000}"/>
    <cellStyle name="40% - Accent5 24 2" xfId="1144" xr:uid="{00000000-0005-0000-0000-000077040000}"/>
    <cellStyle name="40% - Accent5 25" xfId="1145" xr:uid="{00000000-0005-0000-0000-000078040000}"/>
    <cellStyle name="40% - Accent5 25 2" xfId="1146" xr:uid="{00000000-0005-0000-0000-000079040000}"/>
    <cellStyle name="40% - Accent5 26" xfId="1147" xr:uid="{00000000-0005-0000-0000-00007A040000}"/>
    <cellStyle name="40% - Accent5 26 2" xfId="1148" xr:uid="{00000000-0005-0000-0000-00007B040000}"/>
    <cellStyle name="40% - Accent5 27" xfId="1149" xr:uid="{00000000-0005-0000-0000-00007C040000}"/>
    <cellStyle name="40% - Accent5 27 2" xfId="1150" xr:uid="{00000000-0005-0000-0000-00007D040000}"/>
    <cellStyle name="40% - Accent5 28" xfId="1151" xr:uid="{00000000-0005-0000-0000-00007E040000}"/>
    <cellStyle name="40% - Accent5 28 2" xfId="1152" xr:uid="{00000000-0005-0000-0000-00007F040000}"/>
    <cellStyle name="40% - Accent5 29" xfId="1153" xr:uid="{00000000-0005-0000-0000-000080040000}"/>
    <cellStyle name="40% - Accent5 29 2" xfId="1154" xr:uid="{00000000-0005-0000-0000-000081040000}"/>
    <cellStyle name="40% - Accent5 3" xfId="1155" xr:uid="{00000000-0005-0000-0000-000082040000}"/>
    <cellStyle name="40% - Accent5 30" xfId="1156" xr:uid="{00000000-0005-0000-0000-000083040000}"/>
    <cellStyle name="40% - Accent5 30 2" xfId="1157" xr:uid="{00000000-0005-0000-0000-000084040000}"/>
    <cellStyle name="40% - Accent5 31" xfId="1158" xr:uid="{00000000-0005-0000-0000-000085040000}"/>
    <cellStyle name="40% - Accent5 31 2" xfId="1159" xr:uid="{00000000-0005-0000-0000-000086040000}"/>
    <cellStyle name="40% - Accent5 32" xfId="1160" xr:uid="{00000000-0005-0000-0000-000087040000}"/>
    <cellStyle name="40% - Accent5 32 2" xfId="1161" xr:uid="{00000000-0005-0000-0000-000088040000}"/>
    <cellStyle name="40% - Accent5 33" xfId="1162" xr:uid="{00000000-0005-0000-0000-000089040000}"/>
    <cellStyle name="40% - Accent5 33 2" xfId="1163" xr:uid="{00000000-0005-0000-0000-00008A040000}"/>
    <cellStyle name="40% - Accent5 34" xfId="1164" xr:uid="{00000000-0005-0000-0000-00008B040000}"/>
    <cellStyle name="40% - Accent5 34 2" xfId="1165" xr:uid="{00000000-0005-0000-0000-00008C040000}"/>
    <cellStyle name="40% - Accent5 35" xfId="1166" xr:uid="{00000000-0005-0000-0000-00008D040000}"/>
    <cellStyle name="40% - Accent5 36" xfId="1167" xr:uid="{00000000-0005-0000-0000-00008E040000}"/>
    <cellStyle name="40% - Accent5 37" xfId="1168" xr:uid="{00000000-0005-0000-0000-00008F040000}"/>
    <cellStyle name="40% - Accent5 38" xfId="1169" xr:uid="{00000000-0005-0000-0000-000090040000}"/>
    <cellStyle name="40% - Accent5 39" xfId="1170" xr:uid="{00000000-0005-0000-0000-000091040000}"/>
    <cellStyle name="40% - Accent5 4" xfId="1171" xr:uid="{00000000-0005-0000-0000-000092040000}"/>
    <cellStyle name="40% - Accent5 4 2" xfId="1172" xr:uid="{00000000-0005-0000-0000-000093040000}"/>
    <cellStyle name="40% - Accent5 40" xfId="1173" xr:uid="{00000000-0005-0000-0000-000094040000}"/>
    <cellStyle name="40% - Accent5 41" xfId="1174" xr:uid="{00000000-0005-0000-0000-000095040000}"/>
    <cellStyle name="40% - Accent5 42" xfId="1175" xr:uid="{00000000-0005-0000-0000-000096040000}"/>
    <cellStyle name="40% - Accent5 43" xfId="1176" xr:uid="{00000000-0005-0000-0000-000097040000}"/>
    <cellStyle name="40% - Accent5 44" xfId="1177" xr:uid="{00000000-0005-0000-0000-000098040000}"/>
    <cellStyle name="40% - Accent5 45" xfId="1178" xr:uid="{00000000-0005-0000-0000-000099040000}"/>
    <cellStyle name="40% - Accent5 46" xfId="1179" xr:uid="{00000000-0005-0000-0000-00009A040000}"/>
    <cellStyle name="40% - Accent5 47" xfId="1180" xr:uid="{00000000-0005-0000-0000-00009B040000}"/>
    <cellStyle name="40% - Accent5 48" xfId="1181" xr:uid="{00000000-0005-0000-0000-00009C040000}"/>
    <cellStyle name="40% - Accent5 49" xfId="1182" xr:uid="{00000000-0005-0000-0000-00009D040000}"/>
    <cellStyle name="40% - Accent5 5" xfId="1183" xr:uid="{00000000-0005-0000-0000-00009E040000}"/>
    <cellStyle name="40% - Accent5 5 2" xfId="1184" xr:uid="{00000000-0005-0000-0000-00009F040000}"/>
    <cellStyle name="40% - Accent5 50" xfId="1185" xr:uid="{00000000-0005-0000-0000-0000A0040000}"/>
    <cellStyle name="40% - Accent5 51" xfId="1186" xr:uid="{00000000-0005-0000-0000-0000A1040000}"/>
    <cellStyle name="40% - Accent5 52" xfId="1187" xr:uid="{00000000-0005-0000-0000-0000A2040000}"/>
    <cellStyle name="40% - Accent5 53" xfId="1188" xr:uid="{00000000-0005-0000-0000-0000A3040000}"/>
    <cellStyle name="40% - Accent5 54" xfId="1189" xr:uid="{00000000-0005-0000-0000-0000A4040000}"/>
    <cellStyle name="40% - Accent5 55" xfId="1190" xr:uid="{00000000-0005-0000-0000-0000A5040000}"/>
    <cellStyle name="40% - Accent5 56" xfId="1191" xr:uid="{00000000-0005-0000-0000-0000A6040000}"/>
    <cellStyle name="40% - Accent5 6" xfId="1192" xr:uid="{00000000-0005-0000-0000-0000A7040000}"/>
    <cellStyle name="40% - Accent5 6 2" xfId="1193" xr:uid="{00000000-0005-0000-0000-0000A8040000}"/>
    <cellStyle name="40% - Accent5 7" xfId="1194" xr:uid="{00000000-0005-0000-0000-0000A9040000}"/>
    <cellStyle name="40% - Accent5 7 2" xfId="1195" xr:uid="{00000000-0005-0000-0000-0000AA040000}"/>
    <cellStyle name="40% - Accent5 8" xfId="1196" xr:uid="{00000000-0005-0000-0000-0000AB040000}"/>
    <cellStyle name="40% - Accent5 8 2" xfId="1197" xr:uid="{00000000-0005-0000-0000-0000AC040000}"/>
    <cellStyle name="40% - Accent5 9" xfId="1198" xr:uid="{00000000-0005-0000-0000-0000AD040000}"/>
    <cellStyle name="40% - Accent5 9 2" xfId="1199" xr:uid="{00000000-0005-0000-0000-0000AE040000}"/>
    <cellStyle name="40% - Accent6 10" xfId="1200" xr:uid="{00000000-0005-0000-0000-0000AF040000}"/>
    <cellStyle name="40% - Accent6 10 2" xfId="1201" xr:uid="{00000000-0005-0000-0000-0000B0040000}"/>
    <cellStyle name="40% - Accent6 11" xfId="1202" xr:uid="{00000000-0005-0000-0000-0000B1040000}"/>
    <cellStyle name="40% - Accent6 11 2" xfId="1203" xr:uid="{00000000-0005-0000-0000-0000B2040000}"/>
    <cellStyle name="40% - Accent6 12" xfId="1204" xr:uid="{00000000-0005-0000-0000-0000B3040000}"/>
    <cellStyle name="40% - Accent6 13" xfId="1205" xr:uid="{00000000-0005-0000-0000-0000B4040000}"/>
    <cellStyle name="40% - Accent6 14" xfId="1206" xr:uid="{00000000-0005-0000-0000-0000B5040000}"/>
    <cellStyle name="40% - Accent6 15" xfId="1207" xr:uid="{00000000-0005-0000-0000-0000B6040000}"/>
    <cellStyle name="40% - Accent6 16" xfId="1208" xr:uid="{00000000-0005-0000-0000-0000B7040000}"/>
    <cellStyle name="40% - Accent6 17" xfId="1209" xr:uid="{00000000-0005-0000-0000-0000B8040000}"/>
    <cellStyle name="40% - Accent6 18" xfId="1210" xr:uid="{00000000-0005-0000-0000-0000B9040000}"/>
    <cellStyle name="40% - Accent6 18 2" xfId="1211" xr:uid="{00000000-0005-0000-0000-0000BA040000}"/>
    <cellStyle name="40% - Accent6 19" xfId="1212" xr:uid="{00000000-0005-0000-0000-0000BB040000}"/>
    <cellStyle name="40% - Accent6 19 2" xfId="1213" xr:uid="{00000000-0005-0000-0000-0000BC040000}"/>
    <cellStyle name="40% - Accent6 2" xfId="1214" xr:uid="{00000000-0005-0000-0000-0000BD040000}"/>
    <cellStyle name="40% - Accent6 2 2" xfId="1215" xr:uid="{00000000-0005-0000-0000-0000BE040000}"/>
    <cellStyle name="40% - Accent6 2 3" xfId="1216" xr:uid="{00000000-0005-0000-0000-0000BF040000}"/>
    <cellStyle name="40% - Accent6 2 4" xfId="1217" xr:uid="{00000000-0005-0000-0000-0000C0040000}"/>
    <cellStyle name="40% - Accent6 2 5" xfId="1218" xr:uid="{00000000-0005-0000-0000-0000C1040000}"/>
    <cellStyle name="40% - Accent6 2 6" xfId="1219" xr:uid="{00000000-0005-0000-0000-0000C2040000}"/>
    <cellStyle name="40% - Accent6 20" xfId="1220" xr:uid="{00000000-0005-0000-0000-0000C3040000}"/>
    <cellStyle name="40% - Accent6 20 2" xfId="1221" xr:uid="{00000000-0005-0000-0000-0000C4040000}"/>
    <cellStyle name="40% - Accent6 21" xfId="1222" xr:uid="{00000000-0005-0000-0000-0000C5040000}"/>
    <cellStyle name="40% - Accent6 21 2" xfId="1223" xr:uid="{00000000-0005-0000-0000-0000C6040000}"/>
    <cellStyle name="40% - Accent6 22" xfId="1224" xr:uid="{00000000-0005-0000-0000-0000C7040000}"/>
    <cellStyle name="40% - Accent6 22 2" xfId="1225" xr:uid="{00000000-0005-0000-0000-0000C8040000}"/>
    <cellStyle name="40% - Accent6 23" xfId="1226" xr:uid="{00000000-0005-0000-0000-0000C9040000}"/>
    <cellStyle name="40% - Accent6 23 2" xfId="1227" xr:uid="{00000000-0005-0000-0000-0000CA040000}"/>
    <cellStyle name="40% - Accent6 24" xfId="1228" xr:uid="{00000000-0005-0000-0000-0000CB040000}"/>
    <cellStyle name="40% - Accent6 24 2" xfId="1229" xr:uid="{00000000-0005-0000-0000-0000CC040000}"/>
    <cellStyle name="40% - Accent6 25" xfId="1230" xr:uid="{00000000-0005-0000-0000-0000CD040000}"/>
    <cellStyle name="40% - Accent6 25 2" xfId="1231" xr:uid="{00000000-0005-0000-0000-0000CE040000}"/>
    <cellStyle name="40% - Accent6 26" xfId="1232" xr:uid="{00000000-0005-0000-0000-0000CF040000}"/>
    <cellStyle name="40% - Accent6 26 2" xfId="1233" xr:uid="{00000000-0005-0000-0000-0000D0040000}"/>
    <cellStyle name="40% - Accent6 27" xfId="1234" xr:uid="{00000000-0005-0000-0000-0000D1040000}"/>
    <cellStyle name="40% - Accent6 27 2" xfId="1235" xr:uid="{00000000-0005-0000-0000-0000D2040000}"/>
    <cellStyle name="40% - Accent6 28" xfId="1236" xr:uid="{00000000-0005-0000-0000-0000D3040000}"/>
    <cellStyle name="40% - Accent6 28 2" xfId="1237" xr:uid="{00000000-0005-0000-0000-0000D4040000}"/>
    <cellStyle name="40% - Accent6 29" xfId="1238" xr:uid="{00000000-0005-0000-0000-0000D5040000}"/>
    <cellStyle name="40% - Accent6 29 2" xfId="1239" xr:uid="{00000000-0005-0000-0000-0000D6040000}"/>
    <cellStyle name="40% - Accent6 3" xfId="1240" xr:uid="{00000000-0005-0000-0000-0000D7040000}"/>
    <cellStyle name="40% - Accent6 30" xfId="1241" xr:uid="{00000000-0005-0000-0000-0000D8040000}"/>
    <cellStyle name="40% - Accent6 30 2" xfId="1242" xr:uid="{00000000-0005-0000-0000-0000D9040000}"/>
    <cellStyle name="40% - Accent6 31" xfId="1243" xr:uid="{00000000-0005-0000-0000-0000DA040000}"/>
    <cellStyle name="40% - Accent6 31 2" xfId="1244" xr:uid="{00000000-0005-0000-0000-0000DB040000}"/>
    <cellStyle name="40% - Accent6 32" xfId="1245" xr:uid="{00000000-0005-0000-0000-0000DC040000}"/>
    <cellStyle name="40% - Accent6 32 2" xfId="1246" xr:uid="{00000000-0005-0000-0000-0000DD040000}"/>
    <cellStyle name="40% - Accent6 33" xfId="1247" xr:uid="{00000000-0005-0000-0000-0000DE040000}"/>
    <cellStyle name="40% - Accent6 33 2" xfId="1248" xr:uid="{00000000-0005-0000-0000-0000DF040000}"/>
    <cellStyle name="40% - Accent6 34" xfId="1249" xr:uid="{00000000-0005-0000-0000-0000E0040000}"/>
    <cellStyle name="40% - Accent6 34 2" xfId="1250" xr:uid="{00000000-0005-0000-0000-0000E1040000}"/>
    <cellStyle name="40% - Accent6 35" xfId="1251" xr:uid="{00000000-0005-0000-0000-0000E2040000}"/>
    <cellStyle name="40% - Accent6 36" xfId="1252" xr:uid="{00000000-0005-0000-0000-0000E3040000}"/>
    <cellStyle name="40% - Accent6 37" xfId="1253" xr:uid="{00000000-0005-0000-0000-0000E4040000}"/>
    <cellStyle name="40% - Accent6 38" xfId="1254" xr:uid="{00000000-0005-0000-0000-0000E5040000}"/>
    <cellStyle name="40% - Accent6 39" xfId="1255" xr:uid="{00000000-0005-0000-0000-0000E6040000}"/>
    <cellStyle name="40% - Accent6 4" xfId="1256" xr:uid="{00000000-0005-0000-0000-0000E7040000}"/>
    <cellStyle name="40% - Accent6 4 2" xfId="1257" xr:uid="{00000000-0005-0000-0000-0000E8040000}"/>
    <cellStyle name="40% - Accent6 40" xfId="1258" xr:uid="{00000000-0005-0000-0000-0000E9040000}"/>
    <cellStyle name="40% - Accent6 41" xfId="1259" xr:uid="{00000000-0005-0000-0000-0000EA040000}"/>
    <cellStyle name="40% - Accent6 42" xfId="1260" xr:uid="{00000000-0005-0000-0000-0000EB040000}"/>
    <cellStyle name="40% - Accent6 43" xfId="1261" xr:uid="{00000000-0005-0000-0000-0000EC040000}"/>
    <cellStyle name="40% - Accent6 44" xfId="1262" xr:uid="{00000000-0005-0000-0000-0000ED040000}"/>
    <cellStyle name="40% - Accent6 45" xfId="1263" xr:uid="{00000000-0005-0000-0000-0000EE040000}"/>
    <cellStyle name="40% - Accent6 46" xfId="1264" xr:uid="{00000000-0005-0000-0000-0000EF040000}"/>
    <cellStyle name="40% - Accent6 47" xfId="1265" xr:uid="{00000000-0005-0000-0000-0000F0040000}"/>
    <cellStyle name="40% - Accent6 48" xfId="1266" xr:uid="{00000000-0005-0000-0000-0000F1040000}"/>
    <cellStyle name="40% - Accent6 49" xfId="1267" xr:uid="{00000000-0005-0000-0000-0000F2040000}"/>
    <cellStyle name="40% - Accent6 5" xfId="1268" xr:uid="{00000000-0005-0000-0000-0000F3040000}"/>
    <cellStyle name="40% - Accent6 5 2" xfId="1269" xr:uid="{00000000-0005-0000-0000-0000F4040000}"/>
    <cellStyle name="40% - Accent6 50" xfId="1270" xr:uid="{00000000-0005-0000-0000-0000F5040000}"/>
    <cellStyle name="40% - Accent6 51" xfId="1271" xr:uid="{00000000-0005-0000-0000-0000F6040000}"/>
    <cellStyle name="40% - Accent6 52" xfId="1272" xr:uid="{00000000-0005-0000-0000-0000F7040000}"/>
    <cellStyle name="40% - Accent6 53" xfId="1273" xr:uid="{00000000-0005-0000-0000-0000F8040000}"/>
    <cellStyle name="40% - Accent6 54" xfId="1274" xr:uid="{00000000-0005-0000-0000-0000F9040000}"/>
    <cellStyle name="40% - Accent6 55" xfId="1275" xr:uid="{00000000-0005-0000-0000-0000FA040000}"/>
    <cellStyle name="40% - Accent6 56" xfId="1276" xr:uid="{00000000-0005-0000-0000-0000FB040000}"/>
    <cellStyle name="40% - Accent6 6" xfId="1277" xr:uid="{00000000-0005-0000-0000-0000FC040000}"/>
    <cellStyle name="40% - Accent6 6 2" xfId="1278" xr:uid="{00000000-0005-0000-0000-0000FD040000}"/>
    <cellStyle name="40% - Accent6 7" xfId="1279" xr:uid="{00000000-0005-0000-0000-0000FE040000}"/>
    <cellStyle name="40% - Accent6 7 2" xfId="1280" xr:uid="{00000000-0005-0000-0000-0000FF040000}"/>
    <cellStyle name="40% - Accent6 8" xfId="1281" xr:uid="{00000000-0005-0000-0000-000000050000}"/>
    <cellStyle name="40% - Accent6 8 2" xfId="1282" xr:uid="{00000000-0005-0000-0000-000001050000}"/>
    <cellStyle name="40% - Accent6 9" xfId="1283" xr:uid="{00000000-0005-0000-0000-000002050000}"/>
    <cellStyle name="40% - Accent6 9 2" xfId="1284" xr:uid="{00000000-0005-0000-0000-000003050000}"/>
    <cellStyle name="60% - Accent1 10" xfId="1285" xr:uid="{00000000-0005-0000-0000-000004050000}"/>
    <cellStyle name="60% - Accent1 10 2" xfId="1286" xr:uid="{00000000-0005-0000-0000-000005050000}"/>
    <cellStyle name="60% - Accent1 11" xfId="1287" xr:uid="{00000000-0005-0000-0000-000006050000}"/>
    <cellStyle name="60% - Accent1 11 2" xfId="1288" xr:uid="{00000000-0005-0000-0000-000007050000}"/>
    <cellStyle name="60% - Accent1 12" xfId="1289" xr:uid="{00000000-0005-0000-0000-000008050000}"/>
    <cellStyle name="60% - Accent1 13" xfId="1290" xr:uid="{00000000-0005-0000-0000-000009050000}"/>
    <cellStyle name="60% - Accent1 14" xfId="1291" xr:uid="{00000000-0005-0000-0000-00000A050000}"/>
    <cellStyle name="60% - Accent1 15" xfId="1292" xr:uid="{00000000-0005-0000-0000-00000B050000}"/>
    <cellStyle name="60% - Accent1 16" xfId="1293" xr:uid="{00000000-0005-0000-0000-00000C050000}"/>
    <cellStyle name="60% - Accent1 17" xfId="1294" xr:uid="{00000000-0005-0000-0000-00000D050000}"/>
    <cellStyle name="60% - Accent1 18" xfId="1295" xr:uid="{00000000-0005-0000-0000-00000E050000}"/>
    <cellStyle name="60% - Accent1 19" xfId="1296" xr:uid="{00000000-0005-0000-0000-00000F050000}"/>
    <cellStyle name="60% - Accent1 2" xfId="1297" xr:uid="{00000000-0005-0000-0000-000010050000}"/>
    <cellStyle name="60% - Accent1 20" xfId="1298" xr:uid="{00000000-0005-0000-0000-000011050000}"/>
    <cellStyle name="60% - Accent1 21" xfId="1299" xr:uid="{00000000-0005-0000-0000-000012050000}"/>
    <cellStyle name="60% - Accent1 22" xfId="1300" xr:uid="{00000000-0005-0000-0000-000013050000}"/>
    <cellStyle name="60% - Accent1 23" xfId="1301" xr:uid="{00000000-0005-0000-0000-000014050000}"/>
    <cellStyle name="60% - Accent1 24" xfId="1302" xr:uid="{00000000-0005-0000-0000-000015050000}"/>
    <cellStyle name="60% - Accent1 25" xfId="1303" xr:uid="{00000000-0005-0000-0000-000016050000}"/>
    <cellStyle name="60% - Accent1 26" xfId="1304" xr:uid="{00000000-0005-0000-0000-000017050000}"/>
    <cellStyle name="60% - Accent1 27" xfId="1305" xr:uid="{00000000-0005-0000-0000-000018050000}"/>
    <cellStyle name="60% - Accent1 28" xfId="1306" xr:uid="{00000000-0005-0000-0000-000019050000}"/>
    <cellStyle name="60% - Accent1 29" xfId="1307" xr:uid="{00000000-0005-0000-0000-00001A050000}"/>
    <cellStyle name="60% - Accent1 3" xfId="1308" xr:uid="{00000000-0005-0000-0000-00001B050000}"/>
    <cellStyle name="60% - Accent1 30" xfId="1309" xr:uid="{00000000-0005-0000-0000-00001C050000}"/>
    <cellStyle name="60% - Accent1 31" xfId="1310" xr:uid="{00000000-0005-0000-0000-00001D050000}"/>
    <cellStyle name="60% - Accent1 32" xfId="1311" xr:uid="{00000000-0005-0000-0000-00001E050000}"/>
    <cellStyle name="60% - Accent1 33" xfId="1312" xr:uid="{00000000-0005-0000-0000-00001F050000}"/>
    <cellStyle name="60% - Accent1 34" xfId="1313" xr:uid="{00000000-0005-0000-0000-000020050000}"/>
    <cellStyle name="60% - Accent1 35" xfId="1314" xr:uid="{00000000-0005-0000-0000-000021050000}"/>
    <cellStyle name="60% - Accent1 36" xfId="1315" xr:uid="{00000000-0005-0000-0000-000022050000}"/>
    <cellStyle name="60% - Accent1 37" xfId="1316" xr:uid="{00000000-0005-0000-0000-000023050000}"/>
    <cellStyle name="60% - Accent1 38" xfId="1317" xr:uid="{00000000-0005-0000-0000-000024050000}"/>
    <cellStyle name="60% - Accent1 4" xfId="1318" xr:uid="{00000000-0005-0000-0000-000025050000}"/>
    <cellStyle name="60% - Accent1 4 2" xfId="1319" xr:uid="{00000000-0005-0000-0000-000026050000}"/>
    <cellStyle name="60% - Accent1 5" xfId="1320" xr:uid="{00000000-0005-0000-0000-000027050000}"/>
    <cellStyle name="60% - Accent1 5 2" xfId="1321" xr:uid="{00000000-0005-0000-0000-000028050000}"/>
    <cellStyle name="60% - Accent1 6" xfId="1322" xr:uid="{00000000-0005-0000-0000-000029050000}"/>
    <cellStyle name="60% - Accent1 6 2" xfId="1323" xr:uid="{00000000-0005-0000-0000-00002A050000}"/>
    <cellStyle name="60% - Accent1 7" xfId="1324" xr:uid="{00000000-0005-0000-0000-00002B050000}"/>
    <cellStyle name="60% - Accent1 7 2" xfId="1325" xr:uid="{00000000-0005-0000-0000-00002C050000}"/>
    <cellStyle name="60% - Accent1 8" xfId="1326" xr:uid="{00000000-0005-0000-0000-00002D050000}"/>
    <cellStyle name="60% - Accent1 8 2" xfId="1327" xr:uid="{00000000-0005-0000-0000-00002E050000}"/>
    <cellStyle name="60% - Accent1 9" xfId="1328" xr:uid="{00000000-0005-0000-0000-00002F050000}"/>
    <cellStyle name="60% - Accent1 9 2" xfId="1329" xr:uid="{00000000-0005-0000-0000-000030050000}"/>
    <cellStyle name="60% - Accent2 10" xfId="1330" xr:uid="{00000000-0005-0000-0000-000031050000}"/>
    <cellStyle name="60% - Accent2 10 2" xfId="1331" xr:uid="{00000000-0005-0000-0000-000032050000}"/>
    <cellStyle name="60% - Accent2 11" xfId="1332" xr:uid="{00000000-0005-0000-0000-000033050000}"/>
    <cellStyle name="60% - Accent2 11 2" xfId="1333" xr:uid="{00000000-0005-0000-0000-000034050000}"/>
    <cellStyle name="60% - Accent2 12" xfId="1334" xr:uid="{00000000-0005-0000-0000-000035050000}"/>
    <cellStyle name="60% - Accent2 13" xfId="1335" xr:uid="{00000000-0005-0000-0000-000036050000}"/>
    <cellStyle name="60% - Accent2 14" xfId="1336" xr:uid="{00000000-0005-0000-0000-000037050000}"/>
    <cellStyle name="60% - Accent2 15" xfId="1337" xr:uid="{00000000-0005-0000-0000-000038050000}"/>
    <cellStyle name="60% - Accent2 16" xfId="1338" xr:uid="{00000000-0005-0000-0000-000039050000}"/>
    <cellStyle name="60% - Accent2 17" xfId="1339" xr:uid="{00000000-0005-0000-0000-00003A050000}"/>
    <cellStyle name="60% - Accent2 18" xfId="1340" xr:uid="{00000000-0005-0000-0000-00003B050000}"/>
    <cellStyle name="60% - Accent2 19" xfId="1341" xr:uid="{00000000-0005-0000-0000-00003C050000}"/>
    <cellStyle name="60% - Accent2 2" xfId="1342" xr:uid="{00000000-0005-0000-0000-00003D050000}"/>
    <cellStyle name="60% - Accent2 20" xfId="1343" xr:uid="{00000000-0005-0000-0000-00003E050000}"/>
    <cellStyle name="60% - Accent2 21" xfId="1344" xr:uid="{00000000-0005-0000-0000-00003F050000}"/>
    <cellStyle name="60% - Accent2 22" xfId="1345" xr:uid="{00000000-0005-0000-0000-000040050000}"/>
    <cellStyle name="60% - Accent2 23" xfId="1346" xr:uid="{00000000-0005-0000-0000-000041050000}"/>
    <cellStyle name="60% - Accent2 24" xfId="1347" xr:uid="{00000000-0005-0000-0000-000042050000}"/>
    <cellStyle name="60% - Accent2 25" xfId="1348" xr:uid="{00000000-0005-0000-0000-000043050000}"/>
    <cellStyle name="60% - Accent2 26" xfId="1349" xr:uid="{00000000-0005-0000-0000-000044050000}"/>
    <cellStyle name="60% - Accent2 27" xfId="1350" xr:uid="{00000000-0005-0000-0000-000045050000}"/>
    <cellStyle name="60% - Accent2 28" xfId="1351" xr:uid="{00000000-0005-0000-0000-000046050000}"/>
    <cellStyle name="60% - Accent2 29" xfId="1352" xr:uid="{00000000-0005-0000-0000-000047050000}"/>
    <cellStyle name="60% - Accent2 3" xfId="1353" xr:uid="{00000000-0005-0000-0000-000048050000}"/>
    <cellStyle name="60% - Accent2 30" xfId="1354" xr:uid="{00000000-0005-0000-0000-000049050000}"/>
    <cellStyle name="60% - Accent2 31" xfId="1355" xr:uid="{00000000-0005-0000-0000-00004A050000}"/>
    <cellStyle name="60% - Accent2 32" xfId="1356" xr:uid="{00000000-0005-0000-0000-00004B050000}"/>
    <cellStyle name="60% - Accent2 33" xfId="1357" xr:uid="{00000000-0005-0000-0000-00004C050000}"/>
    <cellStyle name="60% - Accent2 34" xfId="1358" xr:uid="{00000000-0005-0000-0000-00004D050000}"/>
    <cellStyle name="60% - Accent2 35" xfId="1359" xr:uid="{00000000-0005-0000-0000-00004E050000}"/>
    <cellStyle name="60% - Accent2 36" xfId="1360" xr:uid="{00000000-0005-0000-0000-00004F050000}"/>
    <cellStyle name="60% - Accent2 37" xfId="1361" xr:uid="{00000000-0005-0000-0000-000050050000}"/>
    <cellStyle name="60% - Accent2 38" xfId="1362" xr:uid="{00000000-0005-0000-0000-000051050000}"/>
    <cellStyle name="60% - Accent2 4" xfId="1363" xr:uid="{00000000-0005-0000-0000-000052050000}"/>
    <cellStyle name="60% - Accent2 4 2" xfId="1364" xr:uid="{00000000-0005-0000-0000-000053050000}"/>
    <cellStyle name="60% - Accent2 5" xfId="1365" xr:uid="{00000000-0005-0000-0000-000054050000}"/>
    <cellStyle name="60% - Accent2 5 2" xfId="1366" xr:uid="{00000000-0005-0000-0000-000055050000}"/>
    <cellStyle name="60% - Accent2 6" xfId="1367" xr:uid="{00000000-0005-0000-0000-000056050000}"/>
    <cellStyle name="60% - Accent2 6 2" xfId="1368" xr:uid="{00000000-0005-0000-0000-000057050000}"/>
    <cellStyle name="60% - Accent2 7" xfId="1369" xr:uid="{00000000-0005-0000-0000-000058050000}"/>
    <cellStyle name="60% - Accent2 7 2" xfId="1370" xr:uid="{00000000-0005-0000-0000-000059050000}"/>
    <cellStyle name="60% - Accent2 8" xfId="1371" xr:uid="{00000000-0005-0000-0000-00005A050000}"/>
    <cellStyle name="60% - Accent2 8 2" xfId="1372" xr:uid="{00000000-0005-0000-0000-00005B050000}"/>
    <cellStyle name="60% - Accent2 9" xfId="1373" xr:uid="{00000000-0005-0000-0000-00005C050000}"/>
    <cellStyle name="60% - Accent2 9 2" xfId="1374" xr:uid="{00000000-0005-0000-0000-00005D050000}"/>
    <cellStyle name="60% - Accent3 10" xfId="1375" xr:uid="{00000000-0005-0000-0000-00005E050000}"/>
    <cellStyle name="60% - Accent3 10 2" xfId="1376" xr:uid="{00000000-0005-0000-0000-00005F050000}"/>
    <cellStyle name="60% - Accent3 11" xfId="1377" xr:uid="{00000000-0005-0000-0000-000060050000}"/>
    <cellStyle name="60% - Accent3 11 2" xfId="1378" xr:uid="{00000000-0005-0000-0000-000061050000}"/>
    <cellStyle name="60% - Accent3 12" xfId="1379" xr:uid="{00000000-0005-0000-0000-000062050000}"/>
    <cellStyle name="60% - Accent3 13" xfId="1380" xr:uid="{00000000-0005-0000-0000-000063050000}"/>
    <cellStyle name="60% - Accent3 14" xfId="1381" xr:uid="{00000000-0005-0000-0000-000064050000}"/>
    <cellStyle name="60% - Accent3 15" xfId="1382" xr:uid="{00000000-0005-0000-0000-000065050000}"/>
    <cellStyle name="60% - Accent3 16" xfId="1383" xr:uid="{00000000-0005-0000-0000-000066050000}"/>
    <cellStyle name="60% - Accent3 17" xfId="1384" xr:uid="{00000000-0005-0000-0000-000067050000}"/>
    <cellStyle name="60% - Accent3 18" xfId="1385" xr:uid="{00000000-0005-0000-0000-000068050000}"/>
    <cellStyle name="60% - Accent3 19" xfId="1386" xr:uid="{00000000-0005-0000-0000-000069050000}"/>
    <cellStyle name="60% - Accent3 2" xfId="1387" xr:uid="{00000000-0005-0000-0000-00006A050000}"/>
    <cellStyle name="60% - Accent3 20" xfId="1388" xr:uid="{00000000-0005-0000-0000-00006B050000}"/>
    <cellStyle name="60% - Accent3 21" xfId="1389" xr:uid="{00000000-0005-0000-0000-00006C050000}"/>
    <cellStyle name="60% - Accent3 22" xfId="1390" xr:uid="{00000000-0005-0000-0000-00006D050000}"/>
    <cellStyle name="60% - Accent3 23" xfId="1391" xr:uid="{00000000-0005-0000-0000-00006E050000}"/>
    <cellStyle name="60% - Accent3 24" xfId="1392" xr:uid="{00000000-0005-0000-0000-00006F050000}"/>
    <cellStyle name="60% - Accent3 25" xfId="1393" xr:uid="{00000000-0005-0000-0000-000070050000}"/>
    <cellStyle name="60% - Accent3 26" xfId="1394" xr:uid="{00000000-0005-0000-0000-000071050000}"/>
    <cellStyle name="60% - Accent3 27" xfId="1395" xr:uid="{00000000-0005-0000-0000-000072050000}"/>
    <cellStyle name="60% - Accent3 28" xfId="1396" xr:uid="{00000000-0005-0000-0000-000073050000}"/>
    <cellStyle name="60% - Accent3 29" xfId="1397" xr:uid="{00000000-0005-0000-0000-000074050000}"/>
    <cellStyle name="60% - Accent3 3" xfId="1398" xr:uid="{00000000-0005-0000-0000-000075050000}"/>
    <cellStyle name="60% - Accent3 30" xfId="1399" xr:uid="{00000000-0005-0000-0000-000076050000}"/>
    <cellStyle name="60% - Accent3 31" xfId="1400" xr:uid="{00000000-0005-0000-0000-000077050000}"/>
    <cellStyle name="60% - Accent3 32" xfId="1401" xr:uid="{00000000-0005-0000-0000-000078050000}"/>
    <cellStyle name="60% - Accent3 33" xfId="1402" xr:uid="{00000000-0005-0000-0000-000079050000}"/>
    <cellStyle name="60% - Accent3 34" xfId="1403" xr:uid="{00000000-0005-0000-0000-00007A050000}"/>
    <cellStyle name="60% - Accent3 35" xfId="1404" xr:uid="{00000000-0005-0000-0000-00007B050000}"/>
    <cellStyle name="60% - Accent3 36" xfId="1405" xr:uid="{00000000-0005-0000-0000-00007C050000}"/>
    <cellStyle name="60% - Accent3 37" xfId="1406" xr:uid="{00000000-0005-0000-0000-00007D050000}"/>
    <cellStyle name="60% - Accent3 38" xfId="1407" xr:uid="{00000000-0005-0000-0000-00007E050000}"/>
    <cellStyle name="60% - Accent3 4" xfId="1408" xr:uid="{00000000-0005-0000-0000-00007F050000}"/>
    <cellStyle name="60% - Accent3 4 2" xfId="1409" xr:uid="{00000000-0005-0000-0000-000080050000}"/>
    <cellStyle name="60% - Accent3 5" xfId="1410" xr:uid="{00000000-0005-0000-0000-000081050000}"/>
    <cellStyle name="60% - Accent3 5 2" xfId="1411" xr:uid="{00000000-0005-0000-0000-000082050000}"/>
    <cellStyle name="60% - Accent3 6" xfId="1412" xr:uid="{00000000-0005-0000-0000-000083050000}"/>
    <cellStyle name="60% - Accent3 6 2" xfId="1413" xr:uid="{00000000-0005-0000-0000-000084050000}"/>
    <cellStyle name="60% - Accent3 7" xfId="1414" xr:uid="{00000000-0005-0000-0000-000085050000}"/>
    <cellStyle name="60% - Accent3 7 2" xfId="1415" xr:uid="{00000000-0005-0000-0000-000086050000}"/>
    <cellStyle name="60% - Accent3 8" xfId="1416" xr:uid="{00000000-0005-0000-0000-000087050000}"/>
    <cellStyle name="60% - Accent3 8 2" xfId="1417" xr:uid="{00000000-0005-0000-0000-000088050000}"/>
    <cellStyle name="60% - Accent3 9" xfId="1418" xr:uid="{00000000-0005-0000-0000-000089050000}"/>
    <cellStyle name="60% - Accent3 9 2" xfId="1419" xr:uid="{00000000-0005-0000-0000-00008A050000}"/>
    <cellStyle name="60% - Accent4 10" xfId="1420" xr:uid="{00000000-0005-0000-0000-00008B050000}"/>
    <cellStyle name="60% - Accent4 10 2" xfId="1421" xr:uid="{00000000-0005-0000-0000-00008C050000}"/>
    <cellStyle name="60% - Accent4 11" xfId="1422" xr:uid="{00000000-0005-0000-0000-00008D050000}"/>
    <cellStyle name="60% - Accent4 11 2" xfId="1423" xr:uid="{00000000-0005-0000-0000-00008E050000}"/>
    <cellStyle name="60% - Accent4 12" xfId="1424" xr:uid="{00000000-0005-0000-0000-00008F050000}"/>
    <cellStyle name="60% - Accent4 13" xfId="1425" xr:uid="{00000000-0005-0000-0000-000090050000}"/>
    <cellStyle name="60% - Accent4 14" xfId="1426" xr:uid="{00000000-0005-0000-0000-000091050000}"/>
    <cellStyle name="60% - Accent4 15" xfId="1427" xr:uid="{00000000-0005-0000-0000-000092050000}"/>
    <cellStyle name="60% - Accent4 16" xfId="1428" xr:uid="{00000000-0005-0000-0000-000093050000}"/>
    <cellStyle name="60% - Accent4 17" xfId="1429" xr:uid="{00000000-0005-0000-0000-000094050000}"/>
    <cellStyle name="60% - Accent4 18" xfId="1430" xr:uid="{00000000-0005-0000-0000-000095050000}"/>
    <cellStyle name="60% - Accent4 19" xfId="1431" xr:uid="{00000000-0005-0000-0000-000096050000}"/>
    <cellStyle name="60% - Accent4 2" xfId="1432" xr:uid="{00000000-0005-0000-0000-000097050000}"/>
    <cellStyle name="60% - Accent4 20" xfId="1433" xr:uid="{00000000-0005-0000-0000-000098050000}"/>
    <cellStyle name="60% - Accent4 21" xfId="1434" xr:uid="{00000000-0005-0000-0000-000099050000}"/>
    <cellStyle name="60% - Accent4 22" xfId="1435" xr:uid="{00000000-0005-0000-0000-00009A050000}"/>
    <cellStyle name="60% - Accent4 23" xfId="1436" xr:uid="{00000000-0005-0000-0000-00009B050000}"/>
    <cellStyle name="60% - Accent4 24" xfId="1437" xr:uid="{00000000-0005-0000-0000-00009C050000}"/>
    <cellStyle name="60% - Accent4 25" xfId="1438" xr:uid="{00000000-0005-0000-0000-00009D050000}"/>
    <cellStyle name="60% - Accent4 26" xfId="1439" xr:uid="{00000000-0005-0000-0000-00009E050000}"/>
    <cellStyle name="60% - Accent4 27" xfId="1440" xr:uid="{00000000-0005-0000-0000-00009F050000}"/>
    <cellStyle name="60% - Accent4 28" xfId="1441" xr:uid="{00000000-0005-0000-0000-0000A0050000}"/>
    <cellStyle name="60% - Accent4 29" xfId="1442" xr:uid="{00000000-0005-0000-0000-0000A1050000}"/>
    <cellStyle name="60% - Accent4 3" xfId="1443" xr:uid="{00000000-0005-0000-0000-0000A2050000}"/>
    <cellStyle name="60% - Accent4 30" xfId="1444" xr:uid="{00000000-0005-0000-0000-0000A3050000}"/>
    <cellStyle name="60% - Accent4 31" xfId="1445" xr:uid="{00000000-0005-0000-0000-0000A4050000}"/>
    <cellStyle name="60% - Accent4 32" xfId="1446" xr:uid="{00000000-0005-0000-0000-0000A5050000}"/>
    <cellStyle name="60% - Accent4 33" xfId="1447" xr:uid="{00000000-0005-0000-0000-0000A6050000}"/>
    <cellStyle name="60% - Accent4 34" xfId="1448" xr:uid="{00000000-0005-0000-0000-0000A7050000}"/>
    <cellStyle name="60% - Accent4 35" xfId="1449" xr:uid="{00000000-0005-0000-0000-0000A8050000}"/>
    <cellStyle name="60% - Accent4 36" xfId="1450" xr:uid="{00000000-0005-0000-0000-0000A9050000}"/>
    <cellStyle name="60% - Accent4 37" xfId="1451" xr:uid="{00000000-0005-0000-0000-0000AA050000}"/>
    <cellStyle name="60% - Accent4 38" xfId="1452" xr:uid="{00000000-0005-0000-0000-0000AB050000}"/>
    <cellStyle name="60% - Accent4 4" xfId="1453" xr:uid="{00000000-0005-0000-0000-0000AC050000}"/>
    <cellStyle name="60% - Accent4 4 2" xfId="1454" xr:uid="{00000000-0005-0000-0000-0000AD050000}"/>
    <cellStyle name="60% - Accent4 5" xfId="1455" xr:uid="{00000000-0005-0000-0000-0000AE050000}"/>
    <cellStyle name="60% - Accent4 5 2" xfId="1456" xr:uid="{00000000-0005-0000-0000-0000AF050000}"/>
    <cellStyle name="60% - Accent4 6" xfId="1457" xr:uid="{00000000-0005-0000-0000-0000B0050000}"/>
    <cellStyle name="60% - Accent4 6 2" xfId="1458" xr:uid="{00000000-0005-0000-0000-0000B1050000}"/>
    <cellStyle name="60% - Accent4 7" xfId="1459" xr:uid="{00000000-0005-0000-0000-0000B2050000}"/>
    <cellStyle name="60% - Accent4 7 2" xfId="1460" xr:uid="{00000000-0005-0000-0000-0000B3050000}"/>
    <cellStyle name="60% - Accent4 8" xfId="1461" xr:uid="{00000000-0005-0000-0000-0000B4050000}"/>
    <cellStyle name="60% - Accent4 8 2" xfId="1462" xr:uid="{00000000-0005-0000-0000-0000B5050000}"/>
    <cellStyle name="60% - Accent4 9" xfId="1463" xr:uid="{00000000-0005-0000-0000-0000B6050000}"/>
    <cellStyle name="60% - Accent4 9 2" xfId="1464" xr:uid="{00000000-0005-0000-0000-0000B7050000}"/>
    <cellStyle name="60% - Accent5 10" xfId="1465" xr:uid="{00000000-0005-0000-0000-0000B8050000}"/>
    <cellStyle name="60% - Accent5 10 2" xfId="1466" xr:uid="{00000000-0005-0000-0000-0000B9050000}"/>
    <cellStyle name="60% - Accent5 11" xfId="1467" xr:uid="{00000000-0005-0000-0000-0000BA050000}"/>
    <cellStyle name="60% - Accent5 11 2" xfId="1468" xr:uid="{00000000-0005-0000-0000-0000BB050000}"/>
    <cellStyle name="60% - Accent5 12" xfId="1469" xr:uid="{00000000-0005-0000-0000-0000BC050000}"/>
    <cellStyle name="60% - Accent5 13" xfId="1470" xr:uid="{00000000-0005-0000-0000-0000BD050000}"/>
    <cellStyle name="60% - Accent5 14" xfId="1471" xr:uid="{00000000-0005-0000-0000-0000BE050000}"/>
    <cellStyle name="60% - Accent5 15" xfId="1472" xr:uid="{00000000-0005-0000-0000-0000BF050000}"/>
    <cellStyle name="60% - Accent5 16" xfId="1473" xr:uid="{00000000-0005-0000-0000-0000C0050000}"/>
    <cellStyle name="60% - Accent5 17" xfId="1474" xr:uid="{00000000-0005-0000-0000-0000C1050000}"/>
    <cellStyle name="60% - Accent5 18" xfId="1475" xr:uid="{00000000-0005-0000-0000-0000C2050000}"/>
    <cellStyle name="60% - Accent5 19" xfId="1476" xr:uid="{00000000-0005-0000-0000-0000C3050000}"/>
    <cellStyle name="60% - Accent5 2" xfId="1477" xr:uid="{00000000-0005-0000-0000-0000C4050000}"/>
    <cellStyle name="60% - Accent5 20" xfId="1478" xr:uid="{00000000-0005-0000-0000-0000C5050000}"/>
    <cellStyle name="60% - Accent5 21" xfId="1479" xr:uid="{00000000-0005-0000-0000-0000C6050000}"/>
    <cellStyle name="60% - Accent5 22" xfId="1480" xr:uid="{00000000-0005-0000-0000-0000C7050000}"/>
    <cellStyle name="60% - Accent5 23" xfId="1481" xr:uid="{00000000-0005-0000-0000-0000C8050000}"/>
    <cellStyle name="60% - Accent5 24" xfId="1482" xr:uid="{00000000-0005-0000-0000-0000C9050000}"/>
    <cellStyle name="60% - Accent5 25" xfId="1483" xr:uid="{00000000-0005-0000-0000-0000CA050000}"/>
    <cellStyle name="60% - Accent5 26" xfId="1484" xr:uid="{00000000-0005-0000-0000-0000CB050000}"/>
    <cellStyle name="60% - Accent5 27" xfId="1485" xr:uid="{00000000-0005-0000-0000-0000CC050000}"/>
    <cellStyle name="60% - Accent5 28" xfId="1486" xr:uid="{00000000-0005-0000-0000-0000CD050000}"/>
    <cellStyle name="60% - Accent5 29" xfId="1487" xr:uid="{00000000-0005-0000-0000-0000CE050000}"/>
    <cellStyle name="60% - Accent5 3" xfId="1488" xr:uid="{00000000-0005-0000-0000-0000CF050000}"/>
    <cellStyle name="60% - Accent5 30" xfId="1489" xr:uid="{00000000-0005-0000-0000-0000D0050000}"/>
    <cellStyle name="60% - Accent5 31" xfId="1490" xr:uid="{00000000-0005-0000-0000-0000D1050000}"/>
    <cellStyle name="60% - Accent5 32" xfId="1491" xr:uid="{00000000-0005-0000-0000-0000D2050000}"/>
    <cellStyle name="60% - Accent5 33" xfId="1492" xr:uid="{00000000-0005-0000-0000-0000D3050000}"/>
    <cellStyle name="60% - Accent5 34" xfId="1493" xr:uid="{00000000-0005-0000-0000-0000D4050000}"/>
    <cellStyle name="60% - Accent5 35" xfId="1494" xr:uid="{00000000-0005-0000-0000-0000D5050000}"/>
    <cellStyle name="60% - Accent5 36" xfId="1495" xr:uid="{00000000-0005-0000-0000-0000D6050000}"/>
    <cellStyle name="60% - Accent5 37" xfId="1496" xr:uid="{00000000-0005-0000-0000-0000D7050000}"/>
    <cellStyle name="60% - Accent5 38" xfId="1497" xr:uid="{00000000-0005-0000-0000-0000D8050000}"/>
    <cellStyle name="60% - Accent5 4" xfId="1498" xr:uid="{00000000-0005-0000-0000-0000D9050000}"/>
    <cellStyle name="60% - Accent5 4 2" xfId="1499" xr:uid="{00000000-0005-0000-0000-0000DA050000}"/>
    <cellStyle name="60% - Accent5 5" xfId="1500" xr:uid="{00000000-0005-0000-0000-0000DB050000}"/>
    <cellStyle name="60% - Accent5 5 2" xfId="1501" xr:uid="{00000000-0005-0000-0000-0000DC050000}"/>
    <cellStyle name="60% - Accent5 6" xfId="1502" xr:uid="{00000000-0005-0000-0000-0000DD050000}"/>
    <cellStyle name="60% - Accent5 6 2" xfId="1503" xr:uid="{00000000-0005-0000-0000-0000DE050000}"/>
    <cellStyle name="60% - Accent5 7" xfId="1504" xr:uid="{00000000-0005-0000-0000-0000DF050000}"/>
    <cellStyle name="60% - Accent5 7 2" xfId="1505" xr:uid="{00000000-0005-0000-0000-0000E0050000}"/>
    <cellStyle name="60% - Accent5 8" xfId="1506" xr:uid="{00000000-0005-0000-0000-0000E1050000}"/>
    <cellStyle name="60% - Accent5 8 2" xfId="1507" xr:uid="{00000000-0005-0000-0000-0000E2050000}"/>
    <cellStyle name="60% - Accent5 9" xfId="1508" xr:uid="{00000000-0005-0000-0000-0000E3050000}"/>
    <cellStyle name="60% - Accent5 9 2" xfId="1509" xr:uid="{00000000-0005-0000-0000-0000E4050000}"/>
    <cellStyle name="60% - Accent6 10" xfId="1510" xr:uid="{00000000-0005-0000-0000-0000E5050000}"/>
    <cellStyle name="60% - Accent6 10 2" xfId="1511" xr:uid="{00000000-0005-0000-0000-0000E6050000}"/>
    <cellStyle name="60% - Accent6 11" xfId="1512" xr:uid="{00000000-0005-0000-0000-0000E7050000}"/>
    <cellStyle name="60% - Accent6 11 2" xfId="1513" xr:uid="{00000000-0005-0000-0000-0000E8050000}"/>
    <cellStyle name="60% - Accent6 12" xfId="1514" xr:uid="{00000000-0005-0000-0000-0000E9050000}"/>
    <cellStyle name="60% - Accent6 13" xfId="1515" xr:uid="{00000000-0005-0000-0000-0000EA050000}"/>
    <cellStyle name="60% - Accent6 14" xfId="1516" xr:uid="{00000000-0005-0000-0000-0000EB050000}"/>
    <cellStyle name="60% - Accent6 15" xfId="1517" xr:uid="{00000000-0005-0000-0000-0000EC050000}"/>
    <cellStyle name="60% - Accent6 16" xfId="1518" xr:uid="{00000000-0005-0000-0000-0000ED050000}"/>
    <cellStyle name="60% - Accent6 17" xfId="1519" xr:uid="{00000000-0005-0000-0000-0000EE050000}"/>
    <cellStyle name="60% - Accent6 18" xfId="1520" xr:uid="{00000000-0005-0000-0000-0000EF050000}"/>
    <cellStyle name="60% - Accent6 19" xfId="1521" xr:uid="{00000000-0005-0000-0000-0000F0050000}"/>
    <cellStyle name="60% - Accent6 2" xfId="1522" xr:uid="{00000000-0005-0000-0000-0000F1050000}"/>
    <cellStyle name="60% - Accent6 20" xfId="1523" xr:uid="{00000000-0005-0000-0000-0000F2050000}"/>
    <cellStyle name="60% - Accent6 21" xfId="1524" xr:uid="{00000000-0005-0000-0000-0000F3050000}"/>
    <cellStyle name="60% - Accent6 22" xfId="1525" xr:uid="{00000000-0005-0000-0000-0000F4050000}"/>
    <cellStyle name="60% - Accent6 23" xfId="1526" xr:uid="{00000000-0005-0000-0000-0000F5050000}"/>
    <cellStyle name="60% - Accent6 24" xfId="1527" xr:uid="{00000000-0005-0000-0000-0000F6050000}"/>
    <cellStyle name="60% - Accent6 25" xfId="1528" xr:uid="{00000000-0005-0000-0000-0000F7050000}"/>
    <cellStyle name="60% - Accent6 26" xfId="1529" xr:uid="{00000000-0005-0000-0000-0000F8050000}"/>
    <cellStyle name="60% - Accent6 27" xfId="1530" xr:uid="{00000000-0005-0000-0000-0000F9050000}"/>
    <cellStyle name="60% - Accent6 28" xfId="1531" xr:uid="{00000000-0005-0000-0000-0000FA050000}"/>
    <cellStyle name="60% - Accent6 29" xfId="1532" xr:uid="{00000000-0005-0000-0000-0000FB050000}"/>
    <cellStyle name="60% - Accent6 3" xfId="1533" xr:uid="{00000000-0005-0000-0000-0000FC050000}"/>
    <cellStyle name="60% - Accent6 30" xfId="1534" xr:uid="{00000000-0005-0000-0000-0000FD050000}"/>
    <cellStyle name="60% - Accent6 31" xfId="1535" xr:uid="{00000000-0005-0000-0000-0000FE050000}"/>
    <cellStyle name="60% - Accent6 32" xfId="1536" xr:uid="{00000000-0005-0000-0000-0000FF050000}"/>
    <cellStyle name="60% - Accent6 33" xfId="1537" xr:uid="{00000000-0005-0000-0000-000000060000}"/>
    <cellStyle name="60% - Accent6 34" xfId="1538" xr:uid="{00000000-0005-0000-0000-000001060000}"/>
    <cellStyle name="60% - Accent6 35" xfId="1539" xr:uid="{00000000-0005-0000-0000-000002060000}"/>
    <cellStyle name="60% - Accent6 36" xfId="1540" xr:uid="{00000000-0005-0000-0000-000003060000}"/>
    <cellStyle name="60% - Accent6 37" xfId="1541" xr:uid="{00000000-0005-0000-0000-000004060000}"/>
    <cellStyle name="60% - Accent6 38" xfId="1542" xr:uid="{00000000-0005-0000-0000-000005060000}"/>
    <cellStyle name="60% - Accent6 4" xfId="1543" xr:uid="{00000000-0005-0000-0000-000006060000}"/>
    <cellStyle name="60% - Accent6 4 2" xfId="1544" xr:uid="{00000000-0005-0000-0000-000007060000}"/>
    <cellStyle name="60% - Accent6 5" xfId="1545" xr:uid="{00000000-0005-0000-0000-000008060000}"/>
    <cellStyle name="60% - Accent6 5 2" xfId="1546" xr:uid="{00000000-0005-0000-0000-000009060000}"/>
    <cellStyle name="60% - Accent6 6" xfId="1547" xr:uid="{00000000-0005-0000-0000-00000A060000}"/>
    <cellStyle name="60% - Accent6 6 2" xfId="1548" xr:uid="{00000000-0005-0000-0000-00000B060000}"/>
    <cellStyle name="60% - Accent6 7" xfId="1549" xr:uid="{00000000-0005-0000-0000-00000C060000}"/>
    <cellStyle name="60% - Accent6 7 2" xfId="1550" xr:uid="{00000000-0005-0000-0000-00000D060000}"/>
    <cellStyle name="60% - Accent6 8" xfId="1551" xr:uid="{00000000-0005-0000-0000-00000E060000}"/>
    <cellStyle name="60% - Accent6 8 2" xfId="1552" xr:uid="{00000000-0005-0000-0000-00000F060000}"/>
    <cellStyle name="60% - Accent6 9" xfId="1553" xr:uid="{00000000-0005-0000-0000-000010060000}"/>
    <cellStyle name="60% - Accent6 9 2" xfId="1554" xr:uid="{00000000-0005-0000-0000-000011060000}"/>
    <cellStyle name="ac" xfId="1555" xr:uid="{00000000-0005-0000-0000-000012060000}"/>
    <cellStyle name="Accent1 10" xfId="1556" xr:uid="{00000000-0005-0000-0000-000013060000}"/>
    <cellStyle name="Accent1 10 2" xfId="1557" xr:uid="{00000000-0005-0000-0000-000014060000}"/>
    <cellStyle name="Accent1 11" xfId="1558" xr:uid="{00000000-0005-0000-0000-000015060000}"/>
    <cellStyle name="Accent1 11 2" xfId="1559" xr:uid="{00000000-0005-0000-0000-000016060000}"/>
    <cellStyle name="Accent1 12" xfId="1560" xr:uid="{00000000-0005-0000-0000-000017060000}"/>
    <cellStyle name="Accent1 13" xfId="1561" xr:uid="{00000000-0005-0000-0000-000018060000}"/>
    <cellStyle name="Accent1 14" xfId="1562" xr:uid="{00000000-0005-0000-0000-000019060000}"/>
    <cellStyle name="Accent1 15" xfId="1563" xr:uid="{00000000-0005-0000-0000-00001A060000}"/>
    <cellStyle name="Accent1 16" xfId="1564" xr:uid="{00000000-0005-0000-0000-00001B060000}"/>
    <cellStyle name="Accent1 17" xfId="1565" xr:uid="{00000000-0005-0000-0000-00001C060000}"/>
    <cellStyle name="Accent1 18" xfId="1566" xr:uid="{00000000-0005-0000-0000-00001D060000}"/>
    <cellStyle name="Accent1 19" xfId="1567" xr:uid="{00000000-0005-0000-0000-00001E060000}"/>
    <cellStyle name="Accent1 2" xfId="1568" xr:uid="{00000000-0005-0000-0000-00001F060000}"/>
    <cellStyle name="Accent1 20" xfId="1569" xr:uid="{00000000-0005-0000-0000-000020060000}"/>
    <cellStyle name="Accent1 21" xfId="1570" xr:uid="{00000000-0005-0000-0000-000021060000}"/>
    <cellStyle name="Accent1 22" xfId="1571" xr:uid="{00000000-0005-0000-0000-000022060000}"/>
    <cellStyle name="Accent1 23" xfId="1572" xr:uid="{00000000-0005-0000-0000-000023060000}"/>
    <cellStyle name="Accent1 24" xfId="1573" xr:uid="{00000000-0005-0000-0000-000024060000}"/>
    <cellStyle name="Accent1 25" xfId="1574" xr:uid="{00000000-0005-0000-0000-000025060000}"/>
    <cellStyle name="Accent1 26" xfId="1575" xr:uid="{00000000-0005-0000-0000-000026060000}"/>
    <cellStyle name="Accent1 27" xfId="1576" xr:uid="{00000000-0005-0000-0000-000027060000}"/>
    <cellStyle name="Accent1 28" xfId="1577" xr:uid="{00000000-0005-0000-0000-000028060000}"/>
    <cellStyle name="Accent1 29" xfId="1578" xr:uid="{00000000-0005-0000-0000-000029060000}"/>
    <cellStyle name="Accent1 3" xfId="1579" xr:uid="{00000000-0005-0000-0000-00002A060000}"/>
    <cellStyle name="Accent1 30" xfId="1580" xr:uid="{00000000-0005-0000-0000-00002B060000}"/>
    <cellStyle name="Accent1 31" xfId="1581" xr:uid="{00000000-0005-0000-0000-00002C060000}"/>
    <cellStyle name="Accent1 32" xfId="1582" xr:uid="{00000000-0005-0000-0000-00002D060000}"/>
    <cellStyle name="Accent1 33" xfId="1583" xr:uid="{00000000-0005-0000-0000-00002E060000}"/>
    <cellStyle name="Accent1 34" xfId="1584" xr:uid="{00000000-0005-0000-0000-00002F060000}"/>
    <cellStyle name="Accent1 35" xfId="1585" xr:uid="{00000000-0005-0000-0000-000030060000}"/>
    <cellStyle name="Accent1 36" xfId="1586" xr:uid="{00000000-0005-0000-0000-000031060000}"/>
    <cellStyle name="Accent1 37" xfId="1587" xr:uid="{00000000-0005-0000-0000-000032060000}"/>
    <cellStyle name="Accent1 38" xfId="1588" xr:uid="{00000000-0005-0000-0000-000033060000}"/>
    <cellStyle name="Accent1 4" xfId="1589" xr:uid="{00000000-0005-0000-0000-000034060000}"/>
    <cellStyle name="Accent1 4 2" xfId="1590" xr:uid="{00000000-0005-0000-0000-000035060000}"/>
    <cellStyle name="Accent1 5" xfId="1591" xr:uid="{00000000-0005-0000-0000-000036060000}"/>
    <cellStyle name="Accent1 5 2" xfId="1592" xr:uid="{00000000-0005-0000-0000-000037060000}"/>
    <cellStyle name="Accent1 6" xfId="1593" xr:uid="{00000000-0005-0000-0000-000038060000}"/>
    <cellStyle name="Accent1 6 2" xfId="1594" xr:uid="{00000000-0005-0000-0000-000039060000}"/>
    <cellStyle name="Accent1 7" xfId="1595" xr:uid="{00000000-0005-0000-0000-00003A060000}"/>
    <cellStyle name="Accent1 7 2" xfId="1596" xr:uid="{00000000-0005-0000-0000-00003B060000}"/>
    <cellStyle name="Accent1 8" xfId="1597" xr:uid="{00000000-0005-0000-0000-00003C060000}"/>
    <cellStyle name="Accent1 8 2" xfId="1598" xr:uid="{00000000-0005-0000-0000-00003D060000}"/>
    <cellStyle name="Accent1 9" xfId="1599" xr:uid="{00000000-0005-0000-0000-00003E060000}"/>
    <cellStyle name="Accent1 9 2" xfId="1600" xr:uid="{00000000-0005-0000-0000-00003F060000}"/>
    <cellStyle name="Accent2 10" xfId="1601" xr:uid="{00000000-0005-0000-0000-000040060000}"/>
    <cellStyle name="Accent2 10 2" xfId="1602" xr:uid="{00000000-0005-0000-0000-000041060000}"/>
    <cellStyle name="Accent2 11" xfId="1603" xr:uid="{00000000-0005-0000-0000-000042060000}"/>
    <cellStyle name="Accent2 11 2" xfId="1604" xr:uid="{00000000-0005-0000-0000-000043060000}"/>
    <cellStyle name="Accent2 12" xfId="1605" xr:uid="{00000000-0005-0000-0000-000044060000}"/>
    <cellStyle name="Accent2 13" xfId="1606" xr:uid="{00000000-0005-0000-0000-000045060000}"/>
    <cellStyle name="Accent2 14" xfId="1607" xr:uid="{00000000-0005-0000-0000-000046060000}"/>
    <cellStyle name="Accent2 15" xfId="1608" xr:uid="{00000000-0005-0000-0000-000047060000}"/>
    <cellStyle name="Accent2 16" xfId="1609" xr:uid="{00000000-0005-0000-0000-000048060000}"/>
    <cellStyle name="Accent2 17" xfId="1610" xr:uid="{00000000-0005-0000-0000-000049060000}"/>
    <cellStyle name="Accent2 18" xfId="1611" xr:uid="{00000000-0005-0000-0000-00004A060000}"/>
    <cellStyle name="Accent2 19" xfId="1612" xr:uid="{00000000-0005-0000-0000-00004B060000}"/>
    <cellStyle name="Accent2 2" xfId="1613" xr:uid="{00000000-0005-0000-0000-00004C060000}"/>
    <cellStyle name="Accent2 20" xfId="1614" xr:uid="{00000000-0005-0000-0000-00004D060000}"/>
    <cellStyle name="Accent2 21" xfId="1615" xr:uid="{00000000-0005-0000-0000-00004E060000}"/>
    <cellStyle name="Accent2 22" xfId="1616" xr:uid="{00000000-0005-0000-0000-00004F060000}"/>
    <cellStyle name="Accent2 23" xfId="1617" xr:uid="{00000000-0005-0000-0000-000050060000}"/>
    <cellStyle name="Accent2 24" xfId="1618" xr:uid="{00000000-0005-0000-0000-000051060000}"/>
    <cellStyle name="Accent2 25" xfId="1619" xr:uid="{00000000-0005-0000-0000-000052060000}"/>
    <cellStyle name="Accent2 26" xfId="1620" xr:uid="{00000000-0005-0000-0000-000053060000}"/>
    <cellStyle name="Accent2 27" xfId="1621" xr:uid="{00000000-0005-0000-0000-000054060000}"/>
    <cellStyle name="Accent2 28" xfId="1622" xr:uid="{00000000-0005-0000-0000-000055060000}"/>
    <cellStyle name="Accent2 29" xfId="1623" xr:uid="{00000000-0005-0000-0000-000056060000}"/>
    <cellStyle name="Accent2 3" xfId="1624" xr:uid="{00000000-0005-0000-0000-000057060000}"/>
    <cellStyle name="Accent2 30" xfId="1625" xr:uid="{00000000-0005-0000-0000-000058060000}"/>
    <cellStyle name="Accent2 31" xfId="1626" xr:uid="{00000000-0005-0000-0000-000059060000}"/>
    <cellStyle name="Accent2 32" xfId="1627" xr:uid="{00000000-0005-0000-0000-00005A060000}"/>
    <cellStyle name="Accent2 33" xfId="1628" xr:uid="{00000000-0005-0000-0000-00005B060000}"/>
    <cellStyle name="Accent2 34" xfId="1629" xr:uid="{00000000-0005-0000-0000-00005C060000}"/>
    <cellStyle name="Accent2 35" xfId="1630" xr:uid="{00000000-0005-0000-0000-00005D060000}"/>
    <cellStyle name="Accent2 36" xfId="1631" xr:uid="{00000000-0005-0000-0000-00005E060000}"/>
    <cellStyle name="Accent2 37" xfId="1632" xr:uid="{00000000-0005-0000-0000-00005F060000}"/>
    <cellStyle name="Accent2 38" xfId="1633" xr:uid="{00000000-0005-0000-0000-000060060000}"/>
    <cellStyle name="Accent2 4" xfId="1634" xr:uid="{00000000-0005-0000-0000-000061060000}"/>
    <cellStyle name="Accent2 4 2" xfId="1635" xr:uid="{00000000-0005-0000-0000-000062060000}"/>
    <cellStyle name="Accent2 5" xfId="1636" xr:uid="{00000000-0005-0000-0000-000063060000}"/>
    <cellStyle name="Accent2 5 2" xfId="1637" xr:uid="{00000000-0005-0000-0000-000064060000}"/>
    <cellStyle name="Accent2 6" xfId="1638" xr:uid="{00000000-0005-0000-0000-000065060000}"/>
    <cellStyle name="Accent2 6 2" xfId="1639" xr:uid="{00000000-0005-0000-0000-000066060000}"/>
    <cellStyle name="Accent2 7" xfId="1640" xr:uid="{00000000-0005-0000-0000-000067060000}"/>
    <cellStyle name="Accent2 7 2" xfId="1641" xr:uid="{00000000-0005-0000-0000-000068060000}"/>
    <cellStyle name="Accent2 8" xfId="1642" xr:uid="{00000000-0005-0000-0000-000069060000}"/>
    <cellStyle name="Accent2 8 2" xfId="1643" xr:uid="{00000000-0005-0000-0000-00006A060000}"/>
    <cellStyle name="Accent2 9" xfId="1644" xr:uid="{00000000-0005-0000-0000-00006B060000}"/>
    <cellStyle name="Accent2 9 2" xfId="1645" xr:uid="{00000000-0005-0000-0000-00006C060000}"/>
    <cellStyle name="Accent3 10" xfId="1646" xr:uid="{00000000-0005-0000-0000-00006D060000}"/>
    <cellStyle name="Accent3 10 2" xfId="1647" xr:uid="{00000000-0005-0000-0000-00006E060000}"/>
    <cellStyle name="Accent3 11" xfId="1648" xr:uid="{00000000-0005-0000-0000-00006F060000}"/>
    <cellStyle name="Accent3 11 2" xfId="1649" xr:uid="{00000000-0005-0000-0000-000070060000}"/>
    <cellStyle name="Accent3 12" xfId="1650" xr:uid="{00000000-0005-0000-0000-000071060000}"/>
    <cellStyle name="Accent3 13" xfId="1651" xr:uid="{00000000-0005-0000-0000-000072060000}"/>
    <cellStyle name="Accent3 14" xfId="1652" xr:uid="{00000000-0005-0000-0000-000073060000}"/>
    <cellStyle name="Accent3 15" xfId="1653" xr:uid="{00000000-0005-0000-0000-000074060000}"/>
    <cellStyle name="Accent3 16" xfId="1654" xr:uid="{00000000-0005-0000-0000-000075060000}"/>
    <cellStyle name="Accent3 17" xfId="1655" xr:uid="{00000000-0005-0000-0000-000076060000}"/>
    <cellStyle name="Accent3 18" xfId="1656" xr:uid="{00000000-0005-0000-0000-000077060000}"/>
    <cellStyle name="Accent3 19" xfId="1657" xr:uid="{00000000-0005-0000-0000-000078060000}"/>
    <cellStyle name="Accent3 2" xfId="1658" xr:uid="{00000000-0005-0000-0000-000079060000}"/>
    <cellStyle name="Accent3 20" xfId="1659" xr:uid="{00000000-0005-0000-0000-00007A060000}"/>
    <cellStyle name="Accent3 21" xfId="1660" xr:uid="{00000000-0005-0000-0000-00007B060000}"/>
    <cellStyle name="Accent3 22" xfId="1661" xr:uid="{00000000-0005-0000-0000-00007C060000}"/>
    <cellStyle name="Accent3 23" xfId="1662" xr:uid="{00000000-0005-0000-0000-00007D060000}"/>
    <cellStyle name="Accent3 24" xfId="1663" xr:uid="{00000000-0005-0000-0000-00007E060000}"/>
    <cellStyle name="Accent3 25" xfId="1664" xr:uid="{00000000-0005-0000-0000-00007F060000}"/>
    <cellStyle name="Accent3 26" xfId="1665" xr:uid="{00000000-0005-0000-0000-000080060000}"/>
    <cellStyle name="Accent3 27" xfId="1666" xr:uid="{00000000-0005-0000-0000-000081060000}"/>
    <cellStyle name="Accent3 28" xfId="1667" xr:uid="{00000000-0005-0000-0000-000082060000}"/>
    <cellStyle name="Accent3 29" xfId="1668" xr:uid="{00000000-0005-0000-0000-000083060000}"/>
    <cellStyle name="Accent3 3" xfId="1669" xr:uid="{00000000-0005-0000-0000-000084060000}"/>
    <cellStyle name="Accent3 30" xfId="1670" xr:uid="{00000000-0005-0000-0000-000085060000}"/>
    <cellStyle name="Accent3 31" xfId="1671" xr:uid="{00000000-0005-0000-0000-000086060000}"/>
    <cellStyle name="Accent3 32" xfId="1672" xr:uid="{00000000-0005-0000-0000-000087060000}"/>
    <cellStyle name="Accent3 33" xfId="1673" xr:uid="{00000000-0005-0000-0000-000088060000}"/>
    <cellStyle name="Accent3 34" xfId="1674" xr:uid="{00000000-0005-0000-0000-000089060000}"/>
    <cellStyle name="Accent3 35" xfId="1675" xr:uid="{00000000-0005-0000-0000-00008A060000}"/>
    <cellStyle name="Accent3 36" xfId="1676" xr:uid="{00000000-0005-0000-0000-00008B060000}"/>
    <cellStyle name="Accent3 37" xfId="1677" xr:uid="{00000000-0005-0000-0000-00008C060000}"/>
    <cellStyle name="Accent3 38" xfId="1678" xr:uid="{00000000-0005-0000-0000-00008D060000}"/>
    <cellStyle name="Accent3 4" xfId="1679" xr:uid="{00000000-0005-0000-0000-00008E060000}"/>
    <cellStyle name="Accent3 4 2" xfId="1680" xr:uid="{00000000-0005-0000-0000-00008F060000}"/>
    <cellStyle name="Accent3 5" xfId="1681" xr:uid="{00000000-0005-0000-0000-000090060000}"/>
    <cellStyle name="Accent3 5 2" xfId="1682" xr:uid="{00000000-0005-0000-0000-000091060000}"/>
    <cellStyle name="Accent3 6" xfId="1683" xr:uid="{00000000-0005-0000-0000-000092060000}"/>
    <cellStyle name="Accent3 6 2" xfId="1684" xr:uid="{00000000-0005-0000-0000-000093060000}"/>
    <cellStyle name="Accent3 7" xfId="1685" xr:uid="{00000000-0005-0000-0000-000094060000}"/>
    <cellStyle name="Accent3 7 2" xfId="1686" xr:uid="{00000000-0005-0000-0000-000095060000}"/>
    <cellStyle name="Accent3 8" xfId="1687" xr:uid="{00000000-0005-0000-0000-000096060000}"/>
    <cellStyle name="Accent3 8 2" xfId="1688" xr:uid="{00000000-0005-0000-0000-000097060000}"/>
    <cellStyle name="Accent3 9" xfId="1689" xr:uid="{00000000-0005-0000-0000-000098060000}"/>
    <cellStyle name="Accent3 9 2" xfId="1690" xr:uid="{00000000-0005-0000-0000-000099060000}"/>
    <cellStyle name="Accent4 10" xfId="1691" xr:uid="{00000000-0005-0000-0000-00009A060000}"/>
    <cellStyle name="Accent4 10 2" xfId="1692" xr:uid="{00000000-0005-0000-0000-00009B060000}"/>
    <cellStyle name="Accent4 11" xfId="1693" xr:uid="{00000000-0005-0000-0000-00009C060000}"/>
    <cellStyle name="Accent4 11 2" xfId="1694" xr:uid="{00000000-0005-0000-0000-00009D060000}"/>
    <cellStyle name="Accent4 12" xfId="1695" xr:uid="{00000000-0005-0000-0000-00009E060000}"/>
    <cellStyle name="Accent4 13" xfId="1696" xr:uid="{00000000-0005-0000-0000-00009F060000}"/>
    <cellStyle name="Accent4 14" xfId="1697" xr:uid="{00000000-0005-0000-0000-0000A0060000}"/>
    <cellStyle name="Accent4 15" xfId="1698" xr:uid="{00000000-0005-0000-0000-0000A1060000}"/>
    <cellStyle name="Accent4 16" xfId="1699" xr:uid="{00000000-0005-0000-0000-0000A2060000}"/>
    <cellStyle name="Accent4 17" xfId="1700" xr:uid="{00000000-0005-0000-0000-0000A3060000}"/>
    <cellStyle name="Accent4 18" xfId="1701" xr:uid="{00000000-0005-0000-0000-0000A4060000}"/>
    <cellStyle name="Accent4 19" xfId="1702" xr:uid="{00000000-0005-0000-0000-0000A5060000}"/>
    <cellStyle name="Accent4 2" xfId="1703" xr:uid="{00000000-0005-0000-0000-0000A6060000}"/>
    <cellStyle name="Accent4 20" xfId="1704" xr:uid="{00000000-0005-0000-0000-0000A7060000}"/>
    <cellStyle name="Accent4 21" xfId="1705" xr:uid="{00000000-0005-0000-0000-0000A8060000}"/>
    <cellStyle name="Accent4 22" xfId="1706" xr:uid="{00000000-0005-0000-0000-0000A9060000}"/>
    <cellStyle name="Accent4 23" xfId="1707" xr:uid="{00000000-0005-0000-0000-0000AA060000}"/>
    <cellStyle name="Accent4 24" xfId="1708" xr:uid="{00000000-0005-0000-0000-0000AB060000}"/>
    <cellStyle name="Accent4 25" xfId="1709" xr:uid="{00000000-0005-0000-0000-0000AC060000}"/>
    <cellStyle name="Accent4 26" xfId="1710" xr:uid="{00000000-0005-0000-0000-0000AD060000}"/>
    <cellStyle name="Accent4 27" xfId="1711" xr:uid="{00000000-0005-0000-0000-0000AE060000}"/>
    <cellStyle name="Accent4 28" xfId="1712" xr:uid="{00000000-0005-0000-0000-0000AF060000}"/>
    <cellStyle name="Accent4 29" xfId="1713" xr:uid="{00000000-0005-0000-0000-0000B0060000}"/>
    <cellStyle name="Accent4 3" xfId="1714" xr:uid="{00000000-0005-0000-0000-0000B1060000}"/>
    <cellStyle name="Accent4 30" xfId="1715" xr:uid="{00000000-0005-0000-0000-0000B2060000}"/>
    <cellStyle name="Accent4 31" xfId="1716" xr:uid="{00000000-0005-0000-0000-0000B3060000}"/>
    <cellStyle name="Accent4 32" xfId="1717" xr:uid="{00000000-0005-0000-0000-0000B4060000}"/>
    <cellStyle name="Accent4 33" xfId="1718" xr:uid="{00000000-0005-0000-0000-0000B5060000}"/>
    <cellStyle name="Accent4 34" xfId="1719" xr:uid="{00000000-0005-0000-0000-0000B6060000}"/>
    <cellStyle name="Accent4 35" xfId="1720" xr:uid="{00000000-0005-0000-0000-0000B7060000}"/>
    <cellStyle name="Accent4 36" xfId="1721" xr:uid="{00000000-0005-0000-0000-0000B8060000}"/>
    <cellStyle name="Accent4 37" xfId="1722" xr:uid="{00000000-0005-0000-0000-0000B9060000}"/>
    <cellStyle name="Accent4 38" xfId="1723" xr:uid="{00000000-0005-0000-0000-0000BA060000}"/>
    <cellStyle name="Accent4 4" xfId="1724" xr:uid="{00000000-0005-0000-0000-0000BB060000}"/>
    <cellStyle name="Accent4 4 2" xfId="1725" xr:uid="{00000000-0005-0000-0000-0000BC060000}"/>
    <cellStyle name="Accent4 5" xfId="1726" xr:uid="{00000000-0005-0000-0000-0000BD060000}"/>
    <cellStyle name="Accent4 5 2" xfId="1727" xr:uid="{00000000-0005-0000-0000-0000BE060000}"/>
    <cellStyle name="Accent4 6" xfId="1728" xr:uid="{00000000-0005-0000-0000-0000BF060000}"/>
    <cellStyle name="Accent4 6 2" xfId="1729" xr:uid="{00000000-0005-0000-0000-0000C0060000}"/>
    <cellStyle name="Accent4 7" xfId="1730" xr:uid="{00000000-0005-0000-0000-0000C1060000}"/>
    <cellStyle name="Accent4 7 2" xfId="1731" xr:uid="{00000000-0005-0000-0000-0000C2060000}"/>
    <cellStyle name="Accent4 8" xfId="1732" xr:uid="{00000000-0005-0000-0000-0000C3060000}"/>
    <cellStyle name="Accent4 8 2" xfId="1733" xr:uid="{00000000-0005-0000-0000-0000C4060000}"/>
    <cellStyle name="Accent4 9" xfId="1734" xr:uid="{00000000-0005-0000-0000-0000C5060000}"/>
    <cellStyle name="Accent4 9 2" xfId="1735" xr:uid="{00000000-0005-0000-0000-0000C6060000}"/>
    <cellStyle name="Accent5 10" xfId="1736" xr:uid="{00000000-0005-0000-0000-0000C7060000}"/>
    <cellStyle name="Accent5 10 2" xfId="1737" xr:uid="{00000000-0005-0000-0000-0000C8060000}"/>
    <cellStyle name="Accent5 11" xfId="1738" xr:uid="{00000000-0005-0000-0000-0000C9060000}"/>
    <cellStyle name="Accent5 11 2" xfId="1739" xr:uid="{00000000-0005-0000-0000-0000CA060000}"/>
    <cellStyle name="Accent5 12" xfId="1740" xr:uid="{00000000-0005-0000-0000-0000CB060000}"/>
    <cellStyle name="Accent5 13" xfId="1741" xr:uid="{00000000-0005-0000-0000-0000CC060000}"/>
    <cellStyle name="Accent5 14" xfId="1742" xr:uid="{00000000-0005-0000-0000-0000CD060000}"/>
    <cellStyle name="Accent5 15" xfId="1743" xr:uid="{00000000-0005-0000-0000-0000CE060000}"/>
    <cellStyle name="Accent5 16" xfId="1744" xr:uid="{00000000-0005-0000-0000-0000CF060000}"/>
    <cellStyle name="Accent5 17" xfId="1745" xr:uid="{00000000-0005-0000-0000-0000D0060000}"/>
    <cellStyle name="Accent5 18" xfId="1746" xr:uid="{00000000-0005-0000-0000-0000D1060000}"/>
    <cellStyle name="Accent5 19" xfId="1747" xr:uid="{00000000-0005-0000-0000-0000D2060000}"/>
    <cellStyle name="Accent5 2" xfId="1748" xr:uid="{00000000-0005-0000-0000-0000D3060000}"/>
    <cellStyle name="Accent5 20" xfId="1749" xr:uid="{00000000-0005-0000-0000-0000D4060000}"/>
    <cellStyle name="Accent5 21" xfId="1750" xr:uid="{00000000-0005-0000-0000-0000D5060000}"/>
    <cellStyle name="Accent5 22" xfId="1751" xr:uid="{00000000-0005-0000-0000-0000D6060000}"/>
    <cellStyle name="Accent5 23" xfId="1752" xr:uid="{00000000-0005-0000-0000-0000D7060000}"/>
    <cellStyle name="Accent5 24" xfId="1753" xr:uid="{00000000-0005-0000-0000-0000D8060000}"/>
    <cellStyle name="Accent5 25" xfId="1754" xr:uid="{00000000-0005-0000-0000-0000D9060000}"/>
    <cellStyle name="Accent5 26" xfId="1755" xr:uid="{00000000-0005-0000-0000-0000DA060000}"/>
    <cellStyle name="Accent5 27" xfId="1756" xr:uid="{00000000-0005-0000-0000-0000DB060000}"/>
    <cellStyle name="Accent5 28" xfId="1757" xr:uid="{00000000-0005-0000-0000-0000DC060000}"/>
    <cellStyle name="Accent5 29" xfId="1758" xr:uid="{00000000-0005-0000-0000-0000DD060000}"/>
    <cellStyle name="Accent5 3" xfId="1759" xr:uid="{00000000-0005-0000-0000-0000DE060000}"/>
    <cellStyle name="Accent5 30" xfId="1760" xr:uid="{00000000-0005-0000-0000-0000DF060000}"/>
    <cellStyle name="Accent5 31" xfId="1761" xr:uid="{00000000-0005-0000-0000-0000E0060000}"/>
    <cellStyle name="Accent5 32" xfId="1762" xr:uid="{00000000-0005-0000-0000-0000E1060000}"/>
    <cellStyle name="Accent5 33" xfId="1763" xr:uid="{00000000-0005-0000-0000-0000E2060000}"/>
    <cellStyle name="Accent5 34" xfId="1764" xr:uid="{00000000-0005-0000-0000-0000E3060000}"/>
    <cellStyle name="Accent5 35" xfId="1765" xr:uid="{00000000-0005-0000-0000-0000E4060000}"/>
    <cellStyle name="Accent5 36" xfId="1766" xr:uid="{00000000-0005-0000-0000-0000E5060000}"/>
    <cellStyle name="Accent5 37" xfId="1767" xr:uid="{00000000-0005-0000-0000-0000E6060000}"/>
    <cellStyle name="Accent5 38" xfId="1768" xr:uid="{00000000-0005-0000-0000-0000E7060000}"/>
    <cellStyle name="Accent5 4" xfId="1769" xr:uid="{00000000-0005-0000-0000-0000E8060000}"/>
    <cellStyle name="Accent5 4 2" xfId="1770" xr:uid="{00000000-0005-0000-0000-0000E9060000}"/>
    <cellStyle name="Accent5 5" xfId="1771" xr:uid="{00000000-0005-0000-0000-0000EA060000}"/>
    <cellStyle name="Accent5 5 2" xfId="1772" xr:uid="{00000000-0005-0000-0000-0000EB060000}"/>
    <cellStyle name="Accent5 6" xfId="1773" xr:uid="{00000000-0005-0000-0000-0000EC060000}"/>
    <cellStyle name="Accent5 6 2" xfId="1774" xr:uid="{00000000-0005-0000-0000-0000ED060000}"/>
    <cellStyle name="Accent5 7" xfId="1775" xr:uid="{00000000-0005-0000-0000-0000EE060000}"/>
    <cellStyle name="Accent5 7 2" xfId="1776" xr:uid="{00000000-0005-0000-0000-0000EF060000}"/>
    <cellStyle name="Accent5 8" xfId="1777" xr:uid="{00000000-0005-0000-0000-0000F0060000}"/>
    <cellStyle name="Accent5 8 2" xfId="1778" xr:uid="{00000000-0005-0000-0000-0000F1060000}"/>
    <cellStyle name="Accent5 9" xfId="1779" xr:uid="{00000000-0005-0000-0000-0000F2060000}"/>
    <cellStyle name="Accent5 9 2" xfId="1780" xr:uid="{00000000-0005-0000-0000-0000F3060000}"/>
    <cellStyle name="Accent6 10" xfId="1781" xr:uid="{00000000-0005-0000-0000-0000F4060000}"/>
    <cellStyle name="Accent6 10 2" xfId="1782" xr:uid="{00000000-0005-0000-0000-0000F5060000}"/>
    <cellStyle name="Accent6 11" xfId="1783" xr:uid="{00000000-0005-0000-0000-0000F6060000}"/>
    <cellStyle name="Accent6 11 2" xfId="1784" xr:uid="{00000000-0005-0000-0000-0000F7060000}"/>
    <cellStyle name="Accent6 12" xfId="1785" xr:uid="{00000000-0005-0000-0000-0000F8060000}"/>
    <cellStyle name="Accent6 13" xfId="1786" xr:uid="{00000000-0005-0000-0000-0000F9060000}"/>
    <cellStyle name="Accent6 14" xfId="1787" xr:uid="{00000000-0005-0000-0000-0000FA060000}"/>
    <cellStyle name="Accent6 15" xfId="1788" xr:uid="{00000000-0005-0000-0000-0000FB060000}"/>
    <cellStyle name="Accent6 16" xfId="1789" xr:uid="{00000000-0005-0000-0000-0000FC060000}"/>
    <cellStyle name="Accent6 17" xfId="1790" xr:uid="{00000000-0005-0000-0000-0000FD060000}"/>
    <cellStyle name="Accent6 18" xfId="1791" xr:uid="{00000000-0005-0000-0000-0000FE060000}"/>
    <cellStyle name="Accent6 19" xfId="1792" xr:uid="{00000000-0005-0000-0000-0000FF060000}"/>
    <cellStyle name="Accent6 2" xfId="1793" xr:uid="{00000000-0005-0000-0000-000000070000}"/>
    <cellStyle name="Accent6 20" xfId="1794" xr:uid="{00000000-0005-0000-0000-000001070000}"/>
    <cellStyle name="Accent6 21" xfId="1795" xr:uid="{00000000-0005-0000-0000-000002070000}"/>
    <cellStyle name="Accent6 22" xfId="1796" xr:uid="{00000000-0005-0000-0000-000003070000}"/>
    <cellStyle name="Accent6 23" xfId="1797" xr:uid="{00000000-0005-0000-0000-000004070000}"/>
    <cellStyle name="Accent6 24" xfId="1798" xr:uid="{00000000-0005-0000-0000-000005070000}"/>
    <cellStyle name="Accent6 25" xfId="1799" xr:uid="{00000000-0005-0000-0000-000006070000}"/>
    <cellStyle name="Accent6 26" xfId="1800" xr:uid="{00000000-0005-0000-0000-000007070000}"/>
    <cellStyle name="Accent6 27" xfId="1801" xr:uid="{00000000-0005-0000-0000-000008070000}"/>
    <cellStyle name="Accent6 28" xfId="1802" xr:uid="{00000000-0005-0000-0000-000009070000}"/>
    <cellStyle name="Accent6 29" xfId="1803" xr:uid="{00000000-0005-0000-0000-00000A070000}"/>
    <cellStyle name="Accent6 3" xfId="1804" xr:uid="{00000000-0005-0000-0000-00000B070000}"/>
    <cellStyle name="Accent6 30" xfId="1805" xr:uid="{00000000-0005-0000-0000-00000C070000}"/>
    <cellStyle name="Accent6 31" xfId="1806" xr:uid="{00000000-0005-0000-0000-00000D070000}"/>
    <cellStyle name="Accent6 32" xfId="1807" xr:uid="{00000000-0005-0000-0000-00000E070000}"/>
    <cellStyle name="Accent6 33" xfId="1808" xr:uid="{00000000-0005-0000-0000-00000F070000}"/>
    <cellStyle name="Accent6 34" xfId="1809" xr:uid="{00000000-0005-0000-0000-000010070000}"/>
    <cellStyle name="Accent6 35" xfId="1810" xr:uid="{00000000-0005-0000-0000-000011070000}"/>
    <cellStyle name="Accent6 36" xfId="1811" xr:uid="{00000000-0005-0000-0000-000012070000}"/>
    <cellStyle name="Accent6 37" xfId="1812" xr:uid="{00000000-0005-0000-0000-000013070000}"/>
    <cellStyle name="Accent6 38" xfId="1813" xr:uid="{00000000-0005-0000-0000-000014070000}"/>
    <cellStyle name="Accent6 4" xfId="1814" xr:uid="{00000000-0005-0000-0000-000015070000}"/>
    <cellStyle name="Accent6 4 2" xfId="1815" xr:uid="{00000000-0005-0000-0000-000016070000}"/>
    <cellStyle name="Accent6 5" xfId="1816" xr:uid="{00000000-0005-0000-0000-000017070000}"/>
    <cellStyle name="Accent6 5 2" xfId="1817" xr:uid="{00000000-0005-0000-0000-000018070000}"/>
    <cellStyle name="Accent6 6" xfId="1818" xr:uid="{00000000-0005-0000-0000-000019070000}"/>
    <cellStyle name="Accent6 6 2" xfId="1819" xr:uid="{00000000-0005-0000-0000-00001A070000}"/>
    <cellStyle name="Accent6 7" xfId="1820" xr:uid="{00000000-0005-0000-0000-00001B070000}"/>
    <cellStyle name="Accent6 7 2" xfId="1821" xr:uid="{00000000-0005-0000-0000-00001C070000}"/>
    <cellStyle name="Accent6 8" xfId="1822" xr:uid="{00000000-0005-0000-0000-00001D070000}"/>
    <cellStyle name="Accent6 8 2" xfId="1823" xr:uid="{00000000-0005-0000-0000-00001E070000}"/>
    <cellStyle name="Accent6 9" xfId="1824" xr:uid="{00000000-0005-0000-0000-00001F070000}"/>
    <cellStyle name="Accent6 9 2" xfId="1825" xr:uid="{00000000-0005-0000-0000-000020070000}"/>
    <cellStyle name="Accounting" xfId="1826" xr:uid="{00000000-0005-0000-0000-000021070000}"/>
    <cellStyle name="ÅëÈ­ [0]_¿ì¹°Åë" xfId="1827" xr:uid="{00000000-0005-0000-0000-000022070000}"/>
    <cellStyle name="AeE­ [0]_INQUIRY ¿?¾÷AßAø " xfId="1828" xr:uid="{00000000-0005-0000-0000-000023070000}"/>
    <cellStyle name="ÅëÈ­ [0]_laroux" xfId="1829" xr:uid="{00000000-0005-0000-0000-000024070000}"/>
    <cellStyle name="ÅëÈ­_¿ì¹°Åë" xfId="1830" xr:uid="{00000000-0005-0000-0000-000025070000}"/>
    <cellStyle name="AeE­_INQUIRY ¿?¾÷AßAø " xfId="1831" xr:uid="{00000000-0005-0000-0000-000026070000}"/>
    <cellStyle name="ÅëÈ­_laroux" xfId="1832" xr:uid="{00000000-0005-0000-0000-000027070000}"/>
    <cellStyle name="args.style" xfId="1833" xr:uid="{00000000-0005-0000-0000-000028070000}"/>
    <cellStyle name="arial" xfId="1834" xr:uid="{00000000-0005-0000-0000-000029070000}"/>
    <cellStyle name="ÄÞ¸¶ [0]_¿ì¹°Åë" xfId="1835" xr:uid="{00000000-0005-0000-0000-00002A070000}"/>
    <cellStyle name="AÞ¸¶ [0]_INQUIRY ¿?¾÷AßAø " xfId="1836" xr:uid="{00000000-0005-0000-0000-00002B070000}"/>
    <cellStyle name="ÄÞ¸¶ [0]_laroux" xfId="1837" xr:uid="{00000000-0005-0000-0000-00002C070000}"/>
    <cellStyle name="ÄÞ¸¶_¿ì¹°Åë" xfId="1838" xr:uid="{00000000-0005-0000-0000-00002D070000}"/>
    <cellStyle name="AÞ¸¶_INQUIRY ¿?¾÷AßAø " xfId="1839" xr:uid="{00000000-0005-0000-0000-00002E070000}"/>
    <cellStyle name="ÄÞ¸¶_laroux" xfId="1840" xr:uid="{00000000-0005-0000-0000-00002F070000}"/>
    <cellStyle name="Bad 10" xfId="1841" xr:uid="{00000000-0005-0000-0000-000030070000}"/>
    <cellStyle name="Bad 10 2" xfId="1842" xr:uid="{00000000-0005-0000-0000-000031070000}"/>
    <cellStyle name="Bad 11" xfId="1843" xr:uid="{00000000-0005-0000-0000-000032070000}"/>
    <cellStyle name="Bad 11 2" xfId="1844" xr:uid="{00000000-0005-0000-0000-000033070000}"/>
    <cellStyle name="Bad 12" xfId="1845" xr:uid="{00000000-0005-0000-0000-000034070000}"/>
    <cellStyle name="Bad 13" xfId="1846" xr:uid="{00000000-0005-0000-0000-000035070000}"/>
    <cellStyle name="Bad 14" xfId="1847" xr:uid="{00000000-0005-0000-0000-000036070000}"/>
    <cellStyle name="Bad 15" xfId="1848" xr:uid="{00000000-0005-0000-0000-000037070000}"/>
    <cellStyle name="Bad 16" xfId="1849" xr:uid="{00000000-0005-0000-0000-000038070000}"/>
    <cellStyle name="Bad 17" xfId="1850" xr:uid="{00000000-0005-0000-0000-000039070000}"/>
    <cellStyle name="Bad 18" xfId="1851" xr:uid="{00000000-0005-0000-0000-00003A070000}"/>
    <cellStyle name="Bad 19" xfId="1852" xr:uid="{00000000-0005-0000-0000-00003B070000}"/>
    <cellStyle name="Bad 2" xfId="1853" xr:uid="{00000000-0005-0000-0000-00003C070000}"/>
    <cellStyle name="Bad 20" xfId="1854" xr:uid="{00000000-0005-0000-0000-00003D070000}"/>
    <cellStyle name="Bad 21" xfId="1855" xr:uid="{00000000-0005-0000-0000-00003E070000}"/>
    <cellStyle name="Bad 22" xfId="1856" xr:uid="{00000000-0005-0000-0000-00003F070000}"/>
    <cellStyle name="Bad 23" xfId="1857" xr:uid="{00000000-0005-0000-0000-000040070000}"/>
    <cellStyle name="Bad 24" xfId="1858" xr:uid="{00000000-0005-0000-0000-000041070000}"/>
    <cellStyle name="Bad 25" xfId="1859" xr:uid="{00000000-0005-0000-0000-000042070000}"/>
    <cellStyle name="Bad 26" xfId="1860" xr:uid="{00000000-0005-0000-0000-000043070000}"/>
    <cellStyle name="Bad 27" xfId="1861" xr:uid="{00000000-0005-0000-0000-000044070000}"/>
    <cellStyle name="Bad 28" xfId="1862" xr:uid="{00000000-0005-0000-0000-000045070000}"/>
    <cellStyle name="Bad 29" xfId="1863" xr:uid="{00000000-0005-0000-0000-000046070000}"/>
    <cellStyle name="Bad 3" xfId="1864" xr:uid="{00000000-0005-0000-0000-000047070000}"/>
    <cellStyle name="Bad 30" xfId="1865" xr:uid="{00000000-0005-0000-0000-000048070000}"/>
    <cellStyle name="Bad 31" xfId="1866" xr:uid="{00000000-0005-0000-0000-000049070000}"/>
    <cellStyle name="Bad 32" xfId="1867" xr:uid="{00000000-0005-0000-0000-00004A070000}"/>
    <cellStyle name="Bad 33" xfId="1868" xr:uid="{00000000-0005-0000-0000-00004B070000}"/>
    <cellStyle name="Bad 34" xfId="1869" xr:uid="{00000000-0005-0000-0000-00004C070000}"/>
    <cellStyle name="Bad 35" xfId="1870" xr:uid="{00000000-0005-0000-0000-00004D070000}"/>
    <cellStyle name="Bad 36" xfId="1871" xr:uid="{00000000-0005-0000-0000-00004E070000}"/>
    <cellStyle name="Bad 37" xfId="1872" xr:uid="{00000000-0005-0000-0000-00004F070000}"/>
    <cellStyle name="Bad 38" xfId="1873" xr:uid="{00000000-0005-0000-0000-000050070000}"/>
    <cellStyle name="Bad 4" xfId="1874" xr:uid="{00000000-0005-0000-0000-000051070000}"/>
    <cellStyle name="Bad 4 2" xfId="1875" xr:uid="{00000000-0005-0000-0000-000052070000}"/>
    <cellStyle name="Bad 5" xfId="1876" xr:uid="{00000000-0005-0000-0000-000053070000}"/>
    <cellStyle name="Bad 5 2" xfId="1877" xr:uid="{00000000-0005-0000-0000-000054070000}"/>
    <cellStyle name="Bad 6" xfId="1878" xr:uid="{00000000-0005-0000-0000-000055070000}"/>
    <cellStyle name="Bad 6 2" xfId="1879" xr:uid="{00000000-0005-0000-0000-000056070000}"/>
    <cellStyle name="Bad 7" xfId="1880" xr:uid="{00000000-0005-0000-0000-000057070000}"/>
    <cellStyle name="Bad 7 2" xfId="1881" xr:uid="{00000000-0005-0000-0000-000058070000}"/>
    <cellStyle name="Bad 8" xfId="1882" xr:uid="{00000000-0005-0000-0000-000059070000}"/>
    <cellStyle name="Bad 8 2" xfId="1883" xr:uid="{00000000-0005-0000-0000-00005A070000}"/>
    <cellStyle name="Bad 9" xfId="1884" xr:uid="{00000000-0005-0000-0000-00005B070000}"/>
    <cellStyle name="Bad 9 2" xfId="1885" xr:uid="{00000000-0005-0000-0000-00005C070000}"/>
    <cellStyle name="blue" xfId="1886" xr:uid="{00000000-0005-0000-0000-00005D070000}"/>
    <cellStyle name="Bolivars" xfId="1887" xr:uid="{00000000-0005-0000-0000-00005E070000}"/>
    <cellStyle name="C?AØ_¿?¾÷CoE² " xfId="1888" xr:uid="{00000000-0005-0000-0000-00005F070000}"/>
    <cellStyle name="Ç¥ÁØ_´çÃÊ±¸ÀÔ»ý»ê" xfId="1889" xr:uid="{00000000-0005-0000-0000-000060070000}"/>
    <cellStyle name="C￥AØ_¿μ¾÷CoE² " xfId="1890" xr:uid="{00000000-0005-0000-0000-000061070000}"/>
    <cellStyle name="Ç¥ÁØ_±³°¢¼ö·®" xfId="1891" xr:uid="{00000000-0005-0000-0000-000062070000}"/>
    <cellStyle name="C￥AØ_Sheet1_¿μ¾÷CoE² " xfId="1892" xr:uid="{00000000-0005-0000-0000-000063070000}"/>
    <cellStyle name="Calc Currency (0)" xfId="1893" xr:uid="{00000000-0005-0000-0000-000064070000}"/>
    <cellStyle name="Calc Units (2)" xfId="1894" xr:uid="{00000000-0005-0000-0000-000065070000}"/>
    <cellStyle name="Calculation 10" xfId="1895" xr:uid="{00000000-0005-0000-0000-000066070000}"/>
    <cellStyle name="Calculation 10 2" xfId="1896" xr:uid="{00000000-0005-0000-0000-000067070000}"/>
    <cellStyle name="Calculation 11" xfId="1897" xr:uid="{00000000-0005-0000-0000-000068070000}"/>
    <cellStyle name="Calculation 11 2" xfId="1898" xr:uid="{00000000-0005-0000-0000-000069070000}"/>
    <cellStyle name="Calculation 12" xfId="1899" xr:uid="{00000000-0005-0000-0000-00006A070000}"/>
    <cellStyle name="Calculation 13" xfId="1900" xr:uid="{00000000-0005-0000-0000-00006B070000}"/>
    <cellStyle name="Calculation 14" xfId="1901" xr:uid="{00000000-0005-0000-0000-00006C070000}"/>
    <cellStyle name="Calculation 15" xfId="1902" xr:uid="{00000000-0005-0000-0000-00006D070000}"/>
    <cellStyle name="Calculation 16" xfId="1903" xr:uid="{00000000-0005-0000-0000-00006E070000}"/>
    <cellStyle name="Calculation 17" xfId="1904" xr:uid="{00000000-0005-0000-0000-00006F070000}"/>
    <cellStyle name="Calculation 18" xfId="1905" xr:uid="{00000000-0005-0000-0000-000070070000}"/>
    <cellStyle name="Calculation 19" xfId="1906" xr:uid="{00000000-0005-0000-0000-000071070000}"/>
    <cellStyle name="Calculation 2" xfId="1907" xr:uid="{00000000-0005-0000-0000-000072070000}"/>
    <cellStyle name="Calculation 20" xfId="1908" xr:uid="{00000000-0005-0000-0000-000073070000}"/>
    <cellStyle name="Calculation 21" xfId="1909" xr:uid="{00000000-0005-0000-0000-000074070000}"/>
    <cellStyle name="Calculation 22" xfId="1910" xr:uid="{00000000-0005-0000-0000-000075070000}"/>
    <cellStyle name="Calculation 23" xfId="1911" xr:uid="{00000000-0005-0000-0000-000076070000}"/>
    <cellStyle name="Calculation 24" xfId="1912" xr:uid="{00000000-0005-0000-0000-000077070000}"/>
    <cellStyle name="Calculation 25" xfId="1913" xr:uid="{00000000-0005-0000-0000-000078070000}"/>
    <cellStyle name="Calculation 26" xfId="1914" xr:uid="{00000000-0005-0000-0000-000079070000}"/>
    <cellStyle name="Calculation 27" xfId="1915" xr:uid="{00000000-0005-0000-0000-00007A070000}"/>
    <cellStyle name="Calculation 28" xfId="1916" xr:uid="{00000000-0005-0000-0000-00007B070000}"/>
    <cellStyle name="Calculation 29" xfId="1917" xr:uid="{00000000-0005-0000-0000-00007C070000}"/>
    <cellStyle name="Calculation 3" xfId="1918" xr:uid="{00000000-0005-0000-0000-00007D070000}"/>
    <cellStyle name="Calculation 30" xfId="1919" xr:uid="{00000000-0005-0000-0000-00007E070000}"/>
    <cellStyle name="Calculation 31" xfId="1920" xr:uid="{00000000-0005-0000-0000-00007F070000}"/>
    <cellStyle name="Calculation 32" xfId="1921" xr:uid="{00000000-0005-0000-0000-000080070000}"/>
    <cellStyle name="Calculation 33" xfId="1922" xr:uid="{00000000-0005-0000-0000-000081070000}"/>
    <cellStyle name="Calculation 34" xfId="1923" xr:uid="{00000000-0005-0000-0000-000082070000}"/>
    <cellStyle name="Calculation 35" xfId="1924" xr:uid="{00000000-0005-0000-0000-000083070000}"/>
    <cellStyle name="Calculation 36" xfId="1925" xr:uid="{00000000-0005-0000-0000-000084070000}"/>
    <cellStyle name="Calculation 37" xfId="1926" xr:uid="{00000000-0005-0000-0000-000085070000}"/>
    <cellStyle name="Calculation 38" xfId="1927" xr:uid="{00000000-0005-0000-0000-000086070000}"/>
    <cellStyle name="Calculation 4" xfId="1928" xr:uid="{00000000-0005-0000-0000-000087070000}"/>
    <cellStyle name="Calculation 4 2" xfId="1929" xr:uid="{00000000-0005-0000-0000-000088070000}"/>
    <cellStyle name="Calculation 5" xfId="1930" xr:uid="{00000000-0005-0000-0000-000089070000}"/>
    <cellStyle name="Calculation 5 2" xfId="1931" xr:uid="{00000000-0005-0000-0000-00008A070000}"/>
    <cellStyle name="Calculation 6" xfId="1932" xr:uid="{00000000-0005-0000-0000-00008B070000}"/>
    <cellStyle name="Calculation 6 2" xfId="1933" xr:uid="{00000000-0005-0000-0000-00008C070000}"/>
    <cellStyle name="Calculation 7" xfId="1934" xr:uid="{00000000-0005-0000-0000-00008D070000}"/>
    <cellStyle name="Calculation 7 2" xfId="1935" xr:uid="{00000000-0005-0000-0000-00008E070000}"/>
    <cellStyle name="Calculation 8" xfId="1936" xr:uid="{00000000-0005-0000-0000-00008F070000}"/>
    <cellStyle name="Calculation 8 2" xfId="1937" xr:uid="{00000000-0005-0000-0000-000090070000}"/>
    <cellStyle name="Calculation 9" xfId="1938" xr:uid="{00000000-0005-0000-0000-000091070000}"/>
    <cellStyle name="Calculation 9 2" xfId="1939" xr:uid="{00000000-0005-0000-0000-000092070000}"/>
    <cellStyle name="category" xfId="1940" xr:uid="{00000000-0005-0000-0000-000093070000}"/>
    <cellStyle name="Check Cell 10" xfId="1941" xr:uid="{00000000-0005-0000-0000-000094070000}"/>
    <cellStyle name="Check Cell 10 2" xfId="1942" xr:uid="{00000000-0005-0000-0000-000095070000}"/>
    <cellStyle name="Check Cell 11" xfId="1943" xr:uid="{00000000-0005-0000-0000-000096070000}"/>
    <cellStyle name="Check Cell 11 2" xfId="1944" xr:uid="{00000000-0005-0000-0000-000097070000}"/>
    <cellStyle name="Check Cell 12" xfId="1945" xr:uid="{00000000-0005-0000-0000-000098070000}"/>
    <cellStyle name="Check Cell 13" xfId="1946" xr:uid="{00000000-0005-0000-0000-000099070000}"/>
    <cellStyle name="Check Cell 14" xfId="1947" xr:uid="{00000000-0005-0000-0000-00009A070000}"/>
    <cellStyle name="Check Cell 15" xfId="1948" xr:uid="{00000000-0005-0000-0000-00009B070000}"/>
    <cellStyle name="Check Cell 16" xfId="1949" xr:uid="{00000000-0005-0000-0000-00009C070000}"/>
    <cellStyle name="Check Cell 17" xfId="1950" xr:uid="{00000000-0005-0000-0000-00009D070000}"/>
    <cellStyle name="Check Cell 18" xfId="1951" xr:uid="{00000000-0005-0000-0000-00009E070000}"/>
    <cellStyle name="Check Cell 19" xfId="1952" xr:uid="{00000000-0005-0000-0000-00009F070000}"/>
    <cellStyle name="Check Cell 2" xfId="1953" xr:uid="{00000000-0005-0000-0000-0000A0070000}"/>
    <cellStyle name="Check Cell 20" xfId="1954" xr:uid="{00000000-0005-0000-0000-0000A1070000}"/>
    <cellStyle name="Check Cell 21" xfId="1955" xr:uid="{00000000-0005-0000-0000-0000A2070000}"/>
    <cellStyle name="Check Cell 22" xfId="1956" xr:uid="{00000000-0005-0000-0000-0000A3070000}"/>
    <cellStyle name="Check Cell 23" xfId="1957" xr:uid="{00000000-0005-0000-0000-0000A4070000}"/>
    <cellStyle name="Check Cell 24" xfId="1958" xr:uid="{00000000-0005-0000-0000-0000A5070000}"/>
    <cellStyle name="Check Cell 25" xfId="1959" xr:uid="{00000000-0005-0000-0000-0000A6070000}"/>
    <cellStyle name="Check Cell 26" xfId="1960" xr:uid="{00000000-0005-0000-0000-0000A7070000}"/>
    <cellStyle name="Check Cell 27" xfId="1961" xr:uid="{00000000-0005-0000-0000-0000A8070000}"/>
    <cellStyle name="Check Cell 28" xfId="1962" xr:uid="{00000000-0005-0000-0000-0000A9070000}"/>
    <cellStyle name="Check Cell 29" xfId="1963" xr:uid="{00000000-0005-0000-0000-0000AA070000}"/>
    <cellStyle name="Check Cell 3" xfId="1964" xr:uid="{00000000-0005-0000-0000-0000AB070000}"/>
    <cellStyle name="Check Cell 30" xfId="1965" xr:uid="{00000000-0005-0000-0000-0000AC070000}"/>
    <cellStyle name="Check Cell 31" xfId="1966" xr:uid="{00000000-0005-0000-0000-0000AD070000}"/>
    <cellStyle name="Check Cell 32" xfId="1967" xr:uid="{00000000-0005-0000-0000-0000AE070000}"/>
    <cellStyle name="Check Cell 33" xfId="1968" xr:uid="{00000000-0005-0000-0000-0000AF070000}"/>
    <cellStyle name="Check Cell 34" xfId="1969" xr:uid="{00000000-0005-0000-0000-0000B0070000}"/>
    <cellStyle name="Check Cell 35" xfId="1970" xr:uid="{00000000-0005-0000-0000-0000B1070000}"/>
    <cellStyle name="Check Cell 36" xfId="1971" xr:uid="{00000000-0005-0000-0000-0000B2070000}"/>
    <cellStyle name="Check Cell 37" xfId="1972" xr:uid="{00000000-0005-0000-0000-0000B3070000}"/>
    <cellStyle name="Check Cell 38" xfId="1973" xr:uid="{00000000-0005-0000-0000-0000B4070000}"/>
    <cellStyle name="Check Cell 4" xfId="1974" xr:uid="{00000000-0005-0000-0000-0000B5070000}"/>
    <cellStyle name="Check Cell 4 2" xfId="1975" xr:uid="{00000000-0005-0000-0000-0000B6070000}"/>
    <cellStyle name="Check Cell 5" xfId="1976" xr:uid="{00000000-0005-0000-0000-0000B7070000}"/>
    <cellStyle name="Check Cell 5 2" xfId="1977" xr:uid="{00000000-0005-0000-0000-0000B8070000}"/>
    <cellStyle name="Check Cell 6" xfId="1978" xr:uid="{00000000-0005-0000-0000-0000B9070000}"/>
    <cellStyle name="Check Cell 6 2" xfId="1979" xr:uid="{00000000-0005-0000-0000-0000BA070000}"/>
    <cellStyle name="Check Cell 7" xfId="1980" xr:uid="{00000000-0005-0000-0000-0000BB070000}"/>
    <cellStyle name="Check Cell 7 2" xfId="1981" xr:uid="{00000000-0005-0000-0000-0000BC070000}"/>
    <cellStyle name="Check Cell 8" xfId="1982" xr:uid="{00000000-0005-0000-0000-0000BD070000}"/>
    <cellStyle name="Check Cell 8 2" xfId="1983" xr:uid="{00000000-0005-0000-0000-0000BE070000}"/>
    <cellStyle name="Check Cell 9" xfId="1984" xr:uid="{00000000-0005-0000-0000-0000BF070000}"/>
    <cellStyle name="Check Cell 9 2" xfId="1985" xr:uid="{00000000-0005-0000-0000-0000C0070000}"/>
    <cellStyle name="Chi phÝ kh¸c_Book1" xfId="1986" xr:uid="{00000000-0005-0000-0000-0000C1070000}"/>
    <cellStyle name="colour" xfId="1987" xr:uid="{00000000-0005-0000-0000-0000C2070000}"/>
    <cellStyle name="Comma" xfId="1988" builtinId="3"/>
    <cellStyle name="Comma [00]" xfId="1989" xr:uid="{00000000-0005-0000-0000-0000C4070000}"/>
    <cellStyle name="Comma 10" xfId="1990" xr:uid="{00000000-0005-0000-0000-0000C5070000}"/>
    <cellStyle name="Comma 11" xfId="1991" xr:uid="{00000000-0005-0000-0000-0000C6070000}"/>
    <cellStyle name="Comma 12" xfId="1992" xr:uid="{00000000-0005-0000-0000-0000C7070000}"/>
    <cellStyle name="Comma 13" xfId="1993" xr:uid="{00000000-0005-0000-0000-0000C8070000}"/>
    <cellStyle name="Comma 13 2" xfId="1994" xr:uid="{00000000-0005-0000-0000-0000C9070000}"/>
    <cellStyle name="Comma 13 3" xfId="1995" xr:uid="{00000000-0005-0000-0000-0000CA070000}"/>
    <cellStyle name="Comma 14" xfId="1996" xr:uid="{00000000-0005-0000-0000-0000CB070000}"/>
    <cellStyle name="Comma 15" xfId="1997" xr:uid="{00000000-0005-0000-0000-0000CC070000}"/>
    <cellStyle name="Comma 16" xfId="1998" xr:uid="{00000000-0005-0000-0000-0000CD070000}"/>
    <cellStyle name="Comma 16 2" xfId="1999" xr:uid="{00000000-0005-0000-0000-0000CE070000}"/>
    <cellStyle name="Comma 17" xfId="2000" xr:uid="{00000000-0005-0000-0000-0000CF070000}"/>
    <cellStyle name="Comma 17 2" xfId="2001" xr:uid="{00000000-0005-0000-0000-0000D0070000}"/>
    <cellStyle name="Comma 17 3" xfId="2002" xr:uid="{00000000-0005-0000-0000-0000D1070000}"/>
    <cellStyle name="Comma 17 3 2" xfId="2971" xr:uid="{00000000-0005-0000-0000-0000D2070000}"/>
    <cellStyle name="Comma 18" xfId="2973" xr:uid="{15053172-94D0-4254-BD37-E85AE5E1F80C}"/>
    <cellStyle name="Comma 2" xfId="2003" xr:uid="{00000000-0005-0000-0000-0000D3070000}"/>
    <cellStyle name="Comma 2 2" xfId="2004" xr:uid="{00000000-0005-0000-0000-0000D4070000}"/>
    <cellStyle name="Comma 2 2 2" xfId="2005" xr:uid="{00000000-0005-0000-0000-0000D5070000}"/>
    <cellStyle name="Comma 2 2 3" xfId="2006" xr:uid="{00000000-0005-0000-0000-0000D6070000}"/>
    <cellStyle name="Comma 2 2 4" xfId="2974" xr:uid="{44E3A49A-557A-4213-AF94-2343A418BEFE}"/>
    <cellStyle name="Comma 2 3" xfId="2007" xr:uid="{00000000-0005-0000-0000-0000D7070000}"/>
    <cellStyle name="Comma 2 3 2" xfId="2008" xr:uid="{00000000-0005-0000-0000-0000D8070000}"/>
    <cellStyle name="Comma 2 3 3" xfId="2983" xr:uid="{6DF401C5-8147-4D58-932F-BC14BA8931FD}"/>
    <cellStyle name="Comma 2 4" xfId="2009" xr:uid="{00000000-0005-0000-0000-0000D9070000}"/>
    <cellStyle name="Comma 2 4 2" xfId="2975" xr:uid="{155FF771-C7B7-43A5-9F5E-F02EC3DB80C6}"/>
    <cellStyle name="Comma 2 5" xfId="2010" xr:uid="{00000000-0005-0000-0000-0000DA070000}"/>
    <cellStyle name="Comma 22" xfId="2985" xr:uid="{480E36F0-10ED-4F50-8EAB-95A18AFAA69E}"/>
    <cellStyle name="Comma 23 2" xfId="2977" xr:uid="{F14521DD-4CE8-4651-A87D-5287762648FA}"/>
    <cellStyle name="Comma 3" xfId="2011" xr:uid="{00000000-0005-0000-0000-0000DB070000}"/>
    <cellStyle name="Comma 3 2" xfId="2012" xr:uid="{00000000-0005-0000-0000-0000DC070000}"/>
    <cellStyle name="Comma 3 2 2" xfId="2013" xr:uid="{00000000-0005-0000-0000-0000DD070000}"/>
    <cellStyle name="Comma 3 2 2 2" xfId="2014" xr:uid="{00000000-0005-0000-0000-0000DE070000}"/>
    <cellStyle name="Comma 3 2 3" xfId="2015" xr:uid="{00000000-0005-0000-0000-0000DF070000}"/>
    <cellStyle name="Comma 3 2 4" xfId="2016" xr:uid="{00000000-0005-0000-0000-0000E0070000}"/>
    <cellStyle name="Comma 3 3" xfId="2017" xr:uid="{00000000-0005-0000-0000-0000E1070000}"/>
    <cellStyle name="Comma 3 4" xfId="2018" xr:uid="{00000000-0005-0000-0000-0000E2070000}"/>
    <cellStyle name="Comma 3 5" xfId="2019" xr:uid="{00000000-0005-0000-0000-0000E3070000}"/>
    <cellStyle name="Comma 3 6" xfId="2020" xr:uid="{00000000-0005-0000-0000-0000E4070000}"/>
    <cellStyle name="Comma 3 7" xfId="2021" xr:uid="{00000000-0005-0000-0000-0000E5070000}"/>
    <cellStyle name="Comma 3 8" xfId="2022" xr:uid="{00000000-0005-0000-0000-0000E6070000}"/>
    <cellStyle name="Comma 4" xfId="2023" xr:uid="{00000000-0005-0000-0000-0000E7070000}"/>
    <cellStyle name="Comma 4 2" xfId="2024" xr:uid="{00000000-0005-0000-0000-0000E8070000}"/>
    <cellStyle name="Comma 5" xfId="2025" xr:uid="{00000000-0005-0000-0000-0000E9070000}"/>
    <cellStyle name="Comma 5 2" xfId="2026" xr:uid="{00000000-0005-0000-0000-0000EA070000}"/>
    <cellStyle name="Comma 5 4" xfId="2987" xr:uid="{DA7DDA18-F1EA-4995-9592-6C0388ADB962}"/>
    <cellStyle name="Comma 6" xfId="2027" xr:uid="{00000000-0005-0000-0000-0000EB070000}"/>
    <cellStyle name="Comma 6 2" xfId="2028" xr:uid="{00000000-0005-0000-0000-0000EC070000}"/>
    <cellStyle name="Comma 7" xfId="2029" xr:uid="{00000000-0005-0000-0000-0000ED070000}"/>
    <cellStyle name="Comma 8" xfId="2030" xr:uid="{00000000-0005-0000-0000-0000EE070000}"/>
    <cellStyle name="Comma 9" xfId="2031" xr:uid="{00000000-0005-0000-0000-0000EF070000}"/>
    <cellStyle name="comma zerodec" xfId="2032" xr:uid="{00000000-0005-0000-0000-0000F0070000}"/>
    <cellStyle name="Comma[2]" xfId="2033" xr:uid="{00000000-0005-0000-0000-0000F1070000}"/>
    <cellStyle name="Comma0" xfId="2034" xr:uid="{00000000-0005-0000-0000-0000F2070000}"/>
    <cellStyle name="Currency $" xfId="2035" xr:uid="{00000000-0005-0000-0000-0000F3070000}"/>
    <cellStyle name="Currency [0] 2" xfId="2036" xr:uid="{00000000-0005-0000-0000-0000F4070000}"/>
    <cellStyle name="Currency [00]" xfId="2037" xr:uid="{00000000-0005-0000-0000-0000F5070000}"/>
    <cellStyle name="Currency 2" xfId="2038" xr:uid="{00000000-0005-0000-0000-0000F6070000}"/>
    <cellStyle name="Currency[2]" xfId="2039" xr:uid="{00000000-0005-0000-0000-0000F7070000}"/>
    <cellStyle name="Currency0" xfId="2040" xr:uid="{00000000-0005-0000-0000-0000F8070000}"/>
    <cellStyle name="Currency1" xfId="2041" xr:uid="{00000000-0005-0000-0000-0000F9070000}"/>
    <cellStyle name="custom" xfId="2042" xr:uid="{00000000-0005-0000-0000-0000FA070000}"/>
    <cellStyle name="Date" xfId="2043" xr:uid="{00000000-0005-0000-0000-0000FB070000}"/>
    <cellStyle name="Date Short" xfId="2044" xr:uid="{00000000-0005-0000-0000-0000FC070000}"/>
    <cellStyle name="Date_66CFVAR" xfId="2045" xr:uid="{00000000-0005-0000-0000-0000FD070000}"/>
    <cellStyle name="dolblue" xfId="2046" xr:uid="{00000000-0005-0000-0000-0000FE070000}"/>
    <cellStyle name="Dollar" xfId="2047" xr:uid="{00000000-0005-0000-0000-0000FF070000}"/>
    <cellStyle name="Dollar (zero dec)" xfId="2048" xr:uid="{00000000-0005-0000-0000-000000080000}"/>
    <cellStyle name="Dollar-Acctg" xfId="2049" xr:uid="{00000000-0005-0000-0000-000001080000}"/>
    <cellStyle name="Dollar-Actg" xfId="2050" xr:uid="{00000000-0005-0000-0000-000002080000}"/>
    <cellStyle name="Dollars" xfId="2051" xr:uid="{00000000-0005-0000-0000-000003080000}"/>
    <cellStyle name="Dziesi?tny [0]_Invoices2001Slovakia" xfId="2052" xr:uid="{00000000-0005-0000-0000-000004080000}"/>
    <cellStyle name="Dziesi?tny_Invoices2001Slovakia" xfId="2053" xr:uid="{00000000-0005-0000-0000-000005080000}"/>
    <cellStyle name="Dziesietny [0]_Invoices2001Slovakia" xfId="2054" xr:uid="{00000000-0005-0000-0000-000006080000}"/>
    <cellStyle name="Dziesiętny [0]_Invoices2001Slovakia" xfId="2055" xr:uid="{00000000-0005-0000-0000-000007080000}"/>
    <cellStyle name="Dziesietny [0]_Invoices2001Slovakia_Book1" xfId="2056" xr:uid="{00000000-0005-0000-0000-000008080000}"/>
    <cellStyle name="Dziesiętny [0]_Invoices2001Slovakia_Book1" xfId="2057" xr:uid="{00000000-0005-0000-0000-000009080000}"/>
    <cellStyle name="Dziesietny [0]_Invoices2001Slovakia_Book1_Tong hop Cac tuyen(9-1-06)" xfId="2058" xr:uid="{00000000-0005-0000-0000-00000A080000}"/>
    <cellStyle name="Dziesiętny [0]_Invoices2001Slovakia_Book1_Tong hop Cac tuyen(9-1-06)" xfId="2059" xr:uid="{00000000-0005-0000-0000-00000B080000}"/>
    <cellStyle name="Dziesietny [0]_Invoices2001Slovakia_KL K.C mat duong" xfId="2060" xr:uid="{00000000-0005-0000-0000-00000C080000}"/>
    <cellStyle name="Dziesiętny [0]_Invoices2001Slovakia_Nhalamviec VTC(25-1-05)" xfId="2061" xr:uid="{00000000-0005-0000-0000-00000D080000}"/>
    <cellStyle name="Dziesietny [0]_Invoices2001Slovakia_TDT KHANH HOA" xfId="2062" xr:uid="{00000000-0005-0000-0000-00000E080000}"/>
    <cellStyle name="Dziesiętny [0]_Invoices2001Slovakia_TDT KHANH HOA" xfId="2063" xr:uid="{00000000-0005-0000-0000-00000F080000}"/>
    <cellStyle name="Dziesietny [0]_Invoices2001Slovakia_TDT KHANH HOA_Tong hop Cac tuyen(9-1-06)" xfId="2064" xr:uid="{00000000-0005-0000-0000-000010080000}"/>
    <cellStyle name="Dziesiętny [0]_Invoices2001Slovakia_TDT KHANH HOA_Tong hop Cac tuyen(9-1-06)" xfId="2065" xr:uid="{00000000-0005-0000-0000-000011080000}"/>
    <cellStyle name="Dziesietny [0]_Invoices2001Slovakia_TDT quangngai" xfId="2066" xr:uid="{00000000-0005-0000-0000-000012080000}"/>
    <cellStyle name="Dziesiętny [0]_Invoices2001Slovakia_TDT quangngai" xfId="2067" xr:uid="{00000000-0005-0000-0000-000013080000}"/>
    <cellStyle name="Dziesietny [0]_Invoices2001Slovakia_Tong hop Cac tuyen(9-1-06)" xfId="2068" xr:uid="{00000000-0005-0000-0000-000014080000}"/>
    <cellStyle name="Dziesietny_Invoices2001Slovakia" xfId="2069" xr:uid="{00000000-0005-0000-0000-000015080000}"/>
    <cellStyle name="Dziesiętny_Invoices2001Slovakia" xfId="2070" xr:uid="{00000000-0005-0000-0000-000016080000}"/>
    <cellStyle name="Dziesietny_Invoices2001Slovakia_Book1" xfId="2071" xr:uid="{00000000-0005-0000-0000-000017080000}"/>
    <cellStyle name="Dziesiętny_Invoices2001Slovakia_Book1" xfId="2072" xr:uid="{00000000-0005-0000-0000-000018080000}"/>
    <cellStyle name="Dziesietny_Invoices2001Slovakia_Book1_Tong hop Cac tuyen(9-1-06)" xfId="2073" xr:uid="{00000000-0005-0000-0000-000019080000}"/>
    <cellStyle name="Dziesiętny_Invoices2001Slovakia_Book1_Tong hop Cac tuyen(9-1-06)" xfId="2074" xr:uid="{00000000-0005-0000-0000-00001A080000}"/>
    <cellStyle name="Dziesietny_Invoices2001Slovakia_KL K.C mat duong" xfId="2075" xr:uid="{00000000-0005-0000-0000-00001B080000}"/>
    <cellStyle name="Dziesiętny_Invoices2001Slovakia_Nhalamviec VTC(25-1-05)" xfId="2076" xr:uid="{00000000-0005-0000-0000-00001C080000}"/>
    <cellStyle name="Dziesietny_Invoices2001Slovakia_TDT KHANH HOA" xfId="2077" xr:uid="{00000000-0005-0000-0000-00001D080000}"/>
    <cellStyle name="Dziesiętny_Invoices2001Slovakia_TDT KHANH HOA" xfId="2078" xr:uid="{00000000-0005-0000-0000-00001E080000}"/>
    <cellStyle name="Dziesietny_Invoices2001Slovakia_TDT KHANH HOA_Tong hop Cac tuyen(9-1-06)" xfId="2079" xr:uid="{00000000-0005-0000-0000-00001F080000}"/>
    <cellStyle name="Dziesiętny_Invoices2001Slovakia_TDT KHANH HOA_Tong hop Cac tuyen(9-1-06)" xfId="2080" xr:uid="{00000000-0005-0000-0000-000020080000}"/>
    <cellStyle name="Dziesietny_Invoices2001Slovakia_TDT quangngai" xfId="2081" xr:uid="{00000000-0005-0000-0000-000021080000}"/>
    <cellStyle name="Dziesiętny_Invoices2001Slovakia_TDT quangngai" xfId="2082" xr:uid="{00000000-0005-0000-0000-000022080000}"/>
    <cellStyle name="Dziesietny_Invoices2001Slovakia_Tong hop Cac tuyen(9-1-06)" xfId="2083" xr:uid="{00000000-0005-0000-0000-000023080000}"/>
    <cellStyle name="Enter Currency (0)" xfId="2084" xr:uid="{00000000-0005-0000-0000-000024080000}"/>
    <cellStyle name="Enter Currency (2)" xfId="2085" xr:uid="{00000000-0005-0000-0000-000025080000}"/>
    <cellStyle name="Enter Units (0)" xfId="2086" xr:uid="{00000000-0005-0000-0000-000026080000}"/>
    <cellStyle name="Enter Units (1)" xfId="2087" xr:uid="{00000000-0005-0000-0000-000027080000}"/>
    <cellStyle name="Enter Units (2)" xfId="2088" xr:uid="{00000000-0005-0000-0000-000028080000}"/>
    <cellStyle name="Explanatory Text 10" xfId="2089" xr:uid="{00000000-0005-0000-0000-000029080000}"/>
    <cellStyle name="Explanatory Text 10 2" xfId="2090" xr:uid="{00000000-0005-0000-0000-00002A080000}"/>
    <cellStyle name="Explanatory Text 11" xfId="2091" xr:uid="{00000000-0005-0000-0000-00002B080000}"/>
    <cellStyle name="Explanatory Text 11 2" xfId="2092" xr:uid="{00000000-0005-0000-0000-00002C080000}"/>
    <cellStyle name="Explanatory Text 12" xfId="2093" xr:uid="{00000000-0005-0000-0000-00002D080000}"/>
    <cellStyle name="Explanatory Text 13" xfId="2094" xr:uid="{00000000-0005-0000-0000-00002E080000}"/>
    <cellStyle name="Explanatory Text 14" xfId="2095" xr:uid="{00000000-0005-0000-0000-00002F080000}"/>
    <cellStyle name="Explanatory Text 15" xfId="2096" xr:uid="{00000000-0005-0000-0000-000030080000}"/>
    <cellStyle name="Explanatory Text 16" xfId="2097" xr:uid="{00000000-0005-0000-0000-000031080000}"/>
    <cellStyle name="Explanatory Text 17" xfId="2098" xr:uid="{00000000-0005-0000-0000-000032080000}"/>
    <cellStyle name="Explanatory Text 18" xfId="2099" xr:uid="{00000000-0005-0000-0000-000033080000}"/>
    <cellStyle name="Explanatory Text 19" xfId="2100" xr:uid="{00000000-0005-0000-0000-000034080000}"/>
    <cellStyle name="Explanatory Text 2" xfId="2101" xr:uid="{00000000-0005-0000-0000-000035080000}"/>
    <cellStyle name="Explanatory Text 20" xfId="2102" xr:uid="{00000000-0005-0000-0000-000036080000}"/>
    <cellStyle name="Explanatory Text 21" xfId="2103" xr:uid="{00000000-0005-0000-0000-000037080000}"/>
    <cellStyle name="Explanatory Text 22" xfId="2104" xr:uid="{00000000-0005-0000-0000-000038080000}"/>
    <cellStyle name="Explanatory Text 23" xfId="2105" xr:uid="{00000000-0005-0000-0000-000039080000}"/>
    <cellStyle name="Explanatory Text 24" xfId="2106" xr:uid="{00000000-0005-0000-0000-00003A080000}"/>
    <cellStyle name="Explanatory Text 25" xfId="2107" xr:uid="{00000000-0005-0000-0000-00003B080000}"/>
    <cellStyle name="Explanatory Text 26" xfId="2108" xr:uid="{00000000-0005-0000-0000-00003C080000}"/>
    <cellStyle name="Explanatory Text 27" xfId="2109" xr:uid="{00000000-0005-0000-0000-00003D080000}"/>
    <cellStyle name="Explanatory Text 28" xfId="2110" xr:uid="{00000000-0005-0000-0000-00003E080000}"/>
    <cellStyle name="Explanatory Text 29" xfId="2111" xr:uid="{00000000-0005-0000-0000-00003F080000}"/>
    <cellStyle name="Explanatory Text 3" xfId="2112" xr:uid="{00000000-0005-0000-0000-000040080000}"/>
    <cellStyle name="Explanatory Text 30" xfId="2113" xr:uid="{00000000-0005-0000-0000-000041080000}"/>
    <cellStyle name="Explanatory Text 31" xfId="2114" xr:uid="{00000000-0005-0000-0000-000042080000}"/>
    <cellStyle name="Explanatory Text 32" xfId="2115" xr:uid="{00000000-0005-0000-0000-000043080000}"/>
    <cellStyle name="Explanatory Text 33" xfId="2116" xr:uid="{00000000-0005-0000-0000-000044080000}"/>
    <cellStyle name="Explanatory Text 34" xfId="2117" xr:uid="{00000000-0005-0000-0000-000045080000}"/>
    <cellStyle name="Explanatory Text 35" xfId="2118" xr:uid="{00000000-0005-0000-0000-000046080000}"/>
    <cellStyle name="Explanatory Text 36" xfId="2119" xr:uid="{00000000-0005-0000-0000-000047080000}"/>
    <cellStyle name="Explanatory Text 37" xfId="2120" xr:uid="{00000000-0005-0000-0000-000048080000}"/>
    <cellStyle name="Explanatory Text 38" xfId="2121" xr:uid="{00000000-0005-0000-0000-000049080000}"/>
    <cellStyle name="Explanatory Text 4" xfId="2122" xr:uid="{00000000-0005-0000-0000-00004A080000}"/>
    <cellStyle name="Explanatory Text 4 2" xfId="2123" xr:uid="{00000000-0005-0000-0000-00004B080000}"/>
    <cellStyle name="Explanatory Text 5" xfId="2124" xr:uid="{00000000-0005-0000-0000-00004C080000}"/>
    <cellStyle name="Explanatory Text 5 2" xfId="2125" xr:uid="{00000000-0005-0000-0000-00004D080000}"/>
    <cellStyle name="Explanatory Text 6" xfId="2126" xr:uid="{00000000-0005-0000-0000-00004E080000}"/>
    <cellStyle name="Explanatory Text 6 2" xfId="2127" xr:uid="{00000000-0005-0000-0000-00004F080000}"/>
    <cellStyle name="Explanatory Text 7" xfId="2128" xr:uid="{00000000-0005-0000-0000-000050080000}"/>
    <cellStyle name="Explanatory Text 7 2" xfId="2129" xr:uid="{00000000-0005-0000-0000-000051080000}"/>
    <cellStyle name="Explanatory Text 8" xfId="2130" xr:uid="{00000000-0005-0000-0000-000052080000}"/>
    <cellStyle name="Explanatory Text 8 2" xfId="2131" xr:uid="{00000000-0005-0000-0000-000053080000}"/>
    <cellStyle name="Explanatory Text 9" xfId="2132" xr:uid="{00000000-0005-0000-0000-000054080000}"/>
    <cellStyle name="Explanatory Text 9 2" xfId="2133" xr:uid="{00000000-0005-0000-0000-000055080000}"/>
    <cellStyle name="Fill" xfId="2134" xr:uid="{00000000-0005-0000-0000-000056080000}"/>
    <cellStyle name="Fixed" xfId="2135" xr:uid="{00000000-0005-0000-0000-000057080000}"/>
    <cellStyle name="ƒp[ƒZƒ“ƒg_Asmp." xfId="2136" xr:uid="{00000000-0005-0000-0000-000058080000}"/>
    <cellStyle name="GB?" xfId="2137" xr:uid="{00000000-0005-0000-0000-000059080000}"/>
    <cellStyle name="GB?-Acctg" xfId="2138" xr:uid="{00000000-0005-0000-0000-00005A080000}"/>
    <cellStyle name="GB£" xfId="2139" xr:uid="{00000000-0005-0000-0000-00005B080000}"/>
    <cellStyle name="GB£-Acctg" xfId="2140" xr:uid="{00000000-0005-0000-0000-00005C080000}"/>
    <cellStyle name="General" xfId="2141" xr:uid="{00000000-0005-0000-0000-00005D080000}"/>
    <cellStyle name="Good 10" xfId="2142" xr:uid="{00000000-0005-0000-0000-00005E080000}"/>
    <cellStyle name="Good 10 2" xfId="2143" xr:uid="{00000000-0005-0000-0000-00005F080000}"/>
    <cellStyle name="Good 11" xfId="2144" xr:uid="{00000000-0005-0000-0000-000060080000}"/>
    <cellStyle name="Good 11 2" xfId="2145" xr:uid="{00000000-0005-0000-0000-000061080000}"/>
    <cellStyle name="Good 12" xfId="2146" xr:uid="{00000000-0005-0000-0000-000062080000}"/>
    <cellStyle name="Good 13" xfId="2147" xr:uid="{00000000-0005-0000-0000-000063080000}"/>
    <cellStyle name="Good 14" xfId="2148" xr:uid="{00000000-0005-0000-0000-000064080000}"/>
    <cellStyle name="Good 15" xfId="2149" xr:uid="{00000000-0005-0000-0000-000065080000}"/>
    <cellStyle name="Good 16" xfId="2150" xr:uid="{00000000-0005-0000-0000-000066080000}"/>
    <cellStyle name="Good 17" xfId="2151" xr:uid="{00000000-0005-0000-0000-000067080000}"/>
    <cellStyle name="Good 18" xfId="2152" xr:uid="{00000000-0005-0000-0000-000068080000}"/>
    <cellStyle name="Good 19" xfId="2153" xr:uid="{00000000-0005-0000-0000-000069080000}"/>
    <cellStyle name="Good 2" xfId="2154" xr:uid="{00000000-0005-0000-0000-00006A080000}"/>
    <cellStyle name="Good 20" xfId="2155" xr:uid="{00000000-0005-0000-0000-00006B080000}"/>
    <cellStyle name="Good 21" xfId="2156" xr:uid="{00000000-0005-0000-0000-00006C080000}"/>
    <cellStyle name="Good 22" xfId="2157" xr:uid="{00000000-0005-0000-0000-00006D080000}"/>
    <cellStyle name="Good 23" xfId="2158" xr:uid="{00000000-0005-0000-0000-00006E080000}"/>
    <cellStyle name="Good 24" xfId="2159" xr:uid="{00000000-0005-0000-0000-00006F080000}"/>
    <cellStyle name="Good 25" xfId="2160" xr:uid="{00000000-0005-0000-0000-000070080000}"/>
    <cellStyle name="Good 26" xfId="2161" xr:uid="{00000000-0005-0000-0000-000071080000}"/>
    <cellStyle name="Good 27" xfId="2162" xr:uid="{00000000-0005-0000-0000-000072080000}"/>
    <cellStyle name="Good 28" xfId="2163" xr:uid="{00000000-0005-0000-0000-000073080000}"/>
    <cellStyle name="Good 29" xfId="2164" xr:uid="{00000000-0005-0000-0000-000074080000}"/>
    <cellStyle name="Good 3" xfId="2165" xr:uid="{00000000-0005-0000-0000-000075080000}"/>
    <cellStyle name="Good 30" xfId="2166" xr:uid="{00000000-0005-0000-0000-000076080000}"/>
    <cellStyle name="Good 31" xfId="2167" xr:uid="{00000000-0005-0000-0000-000077080000}"/>
    <cellStyle name="Good 32" xfId="2168" xr:uid="{00000000-0005-0000-0000-000078080000}"/>
    <cellStyle name="Good 33" xfId="2169" xr:uid="{00000000-0005-0000-0000-000079080000}"/>
    <cellStyle name="Good 34" xfId="2170" xr:uid="{00000000-0005-0000-0000-00007A080000}"/>
    <cellStyle name="Good 35" xfId="2171" xr:uid="{00000000-0005-0000-0000-00007B080000}"/>
    <cellStyle name="Good 36" xfId="2172" xr:uid="{00000000-0005-0000-0000-00007C080000}"/>
    <cellStyle name="Good 37" xfId="2173" xr:uid="{00000000-0005-0000-0000-00007D080000}"/>
    <cellStyle name="Good 38" xfId="2174" xr:uid="{00000000-0005-0000-0000-00007E080000}"/>
    <cellStyle name="Good 4" xfId="2175" xr:uid="{00000000-0005-0000-0000-00007F080000}"/>
    <cellStyle name="Good 4 2" xfId="2176" xr:uid="{00000000-0005-0000-0000-000080080000}"/>
    <cellStyle name="Good 5" xfId="2177" xr:uid="{00000000-0005-0000-0000-000081080000}"/>
    <cellStyle name="Good 5 2" xfId="2178" xr:uid="{00000000-0005-0000-0000-000082080000}"/>
    <cellStyle name="Good 6" xfId="2179" xr:uid="{00000000-0005-0000-0000-000083080000}"/>
    <cellStyle name="Good 6 2" xfId="2180" xr:uid="{00000000-0005-0000-0000-000084080000}"/>
    <cellStyle name="Good 7" xfId="2181" xr:uid="{00000000-0005-0000-0000-000085080000}"/>
    <cellStyle name="Good 7 2" xfId="2182" xr:uid="{00000000-0005-0000-0000-000086080000}"/>
    <cellStyle name="Good 8" xfId="2183" xr:uid="{00000000-0005-0000-0000-000087080000}"/>
    <cellStyle name="Good 8 2" xfId="2184" xr:uid="{00000000-0005-0000-0000-000088080000}"/>
    <cellStyle name="Good 9" xfId="2185" xr:uid="{00000000-0005-0000-0000-000089080000}"/>
    <cellStyle name="Good 9 2" xfId="2186" xr:uid="{00000000-0005-0000-0000-00008A080000}"/>
    <cellStyle name="Grey" xfId="2187" xr:uid="{00000000-0005-0000-0000-00008B080000}"/>
    <cellStyle name="HEADER" xfId="2188" xr:uid="{00000000-0005-0000-0000-00008C080000}"/>
    <cellStyle name="Header1" xfId="2189" xr:uid="{00000000-0005-0000-0000-00008D080000}"/>
    <cellStyle name="Header2" xfId="2190" xr:uid="{00000000-0005-0000-0000-00008E080000}"/>
    <cellStyle name="Heading 1 10" xfId="2191" xr:uid="{00000000-0005-0000-0000-00008F080000}"/>
    <cellStyle name="Heading 1 10 2" xfId="2192" xr:uid="{00000000-0005-0000-0000-000090080000}"/>
    <cellStyle name="Heading 1 11" xfId="2193" xr:uid="{00000000-0005-0000-0000-000091080000}"/>
    <cellStyle name="Heading 1 11 2" xfId="2194" xr:uid="{00000000-0005-0000-0000-000092080000}"/>
    <cellStyle name="Heading 1 12" xfId="2195" xr:uid="{00000000-0005-0000-0000-000093080000}"/>
    <cellStyle name="Heading 1 13" xfId="2196" xr:uid="{00000000-0005-0000-0000-000094080000}"/>
    <cellStyle name="Heading 1 14" xfId="2197" xr:uid="{00000000-0005-0000-0000-000095080000}"/>
    <cellStyle name="Heading 1 15" xfId="2198" xr:uid="{00000000-0005-0000-0000-000096080000}"/>
    <cellStyle name="Heading 1 16" xfId="2199" xr:uid="{00000000-0005-0000-0000-000097080000}"/>
    <cellStyle name="Heading 1 17" xfId="2200" xr:uid="{00000000-0005-0000-0000-000098080000}"/>
    <cellStyle name="Heading 1 18" xfId="2201" xr:uid="{00000000-0005-0000-0000-000099080000}"/>
    <cellStyle name="Heading 1 19" xfId="2202" xr:uid="{00000000-0005-0000-0000-00009A080000}"/>
    <cellStyle name="Heading 1 2" xfId="2203" xr:uid="{00000000-0005-0000-0000-00009B080000}"/>
    <cellStyle name="Heading 1 20" xfId="2204" xr:uid="{00000000-0005-0000-0000-00009C080000}"/>
    <cellStyle name="Heading 1 21" xfId="2205" xr:uid="{00000000-0005-0000-0000-00009D080000}"/>
    <cellStyle name="Heading 1 22" xfId="2206" xr:uid="{00000000-0005-0000-0000-00009E080000}"/>
    <cellStyle name="Heading 1 23" xfId="2207" xr:uid="{00000000-0005-0000-0000-00009F080000}"/>
    <cellStyle name="Heading 1 24" xfId="2208" xr:uid="{00000000-0005-0000-0000-0000A0080000}"/>
    <cellStyle name="Heading 1 25" xfId="2209" xr:uid="{00000000-0005-0000-0000-0000A1080000}"/>
    <cellStyle name="Heading 1 26" xfId="2210" xr:uid="{00000000-0005-0000-0000-0000A2080000}"/>
    <cellStyle name="Heading 1 27" xfId="2211" xr:uid="{00000000-0005-0000-0000-0000A3080000}"/>
    <cellStyle name="Heading 1 28" xfId="2212" xr:uid="{00000000-0005-0000-0000-0000A4080000}"/>
    <cellStyle name="Heading 1 29" xfId="2213" xr:uid="{00000000-0005-0000-0000-0000A5080000}"/>
    <cellStyle name="Heading 1 3" xfId="2214" xr:uid="{00000000-0005-0000-0000-0000A6080000}"/>
    <cellStyle name="Heading 1 30" xfId="2215" xr:uid="{00000000-0005-0000-0000-0000A7080000}"/>
    <cellStyle name="Heading 1 31" xfId="2216" xr:uid="{00000000-0005-0000-0000-0000A8080000}"/>
    <cellStyle name="Heading 1 32" xfId="2217" xr:uid="{00000000-0005-0000-0000-0000A9080000}"/>
    <cellStyle name="Heading 1 33" xfId="2218" xr:uid="{00000000-0005-0000-0000-0000AA080000}"/>
    <cellStyle name="Heading 1 34" xfId="2219" xr:uid="{00000000-0005-0000-0000-0000AB080000}"/>
    <cellStyle name="Heading 1 35" xfId="2220" xr:uid="{00000000-0005-0000-0000-0000AC080000}"/>
    <cellStyle name="Heading 1 36" xfId="2221" xr:uid="{00000000-0005-0000-0000-0000AD080000}"/>
    <cellStyle name="Heading 1 37" xfId="2222" xr:uid="{00000000-0005-0000-0000-0000AE080000}"/>
    <cellStyle name="Heading 1 38" xfId="2223" xr:uid="{00000000-0005-0000-0000-0000AF080000}"/>
    <cellStyle name="Heading 1 4" xfId="2224" xr:uid="{00000000-0005-0000-0000-0000B0080000}"/>
    <cellStyle name="Heading 1 4 2" xfId="2225" xr:uid="{00000000-0005-0000-0000-0000B1080000}"/>
    <cellStyle name="Heading 1 5" xfId="2226" xr:uid="{00000000-0005-0000-0000-0000B2080000}"/>
    <cellStyle name="Heading 1 5 2" xfId="2227" xr:uid="{00000000-0005-0000-0000-0000B3080000}"/>
    <cellStyle name="Heading 1 6" xfId="2228" xr:uid="{00000000-0005-0000-0000-0000B4080000}"/>
    <cellStyle name="Heading 1 6 2" xfId="2229" xr:uid="{00000000-0005-0000-0000-0000B5080000}"/>
    <cellStyle name="Heading 1 7" xfId="2230" xr:uid="{00000000-0005-0000-0000-0000B6080000}"/>
    <cellStyle name="Heading 1 7 2" xfId="2231" xr:uid="{00000000-0005-0000-0000-0000B7080000}"/>
    <cellStyle name="Heading 1 8" xfId="2232" xr:uid="{00000000-0005-0000-0000-0000B8080000}"/>
    <cellStyle name="Heading 1 8 2" xfId="2233" xr:uid="{00000000-0005-0000-0000-0000B9080000}"/>
    <cellStyle name="Heading 1 9" xfId="2234" xr:uid="{00000000-0005-0000-0000-0000BA080000}"/>
    <cellStyle name="Heading 1 9 2" xfId="2235" xr:uid="{00000000-0005-0000-0000-0000BB080000}"/>
    <cellStyle name="Heading 2 10" xfId="2236" xr:uid="{00000000-0005-0000-0000-0000BC080000}"/>
    <cellStyle name="Heading 2 10 2" xfId="2237" xr:uid="{00000000-0005-0000-0000-0000BD080000}"/>
    <cellStyle name="Heading 2 11" xfId="2238" xr:uid="{00000000-0005-0000-0000-0000BE080000}"/>
    <cellStyle name="Heading 2 11 2" xfId="2239" xr:uid="{00000000-0005-0000-0000-0000BF080000}"/>
    <cellStyle name="Heading 2 12" xfId="2240" xr:uid="{00000000-0005-0000-0000-0000C0080000}"/>
    <cellStyle name="Heading 2 13" xfId="2241" xr:uid="{00000000-0005-0000-0000-0000C1080000}"/>
    <cellStyle name="Heading 2 14" xfId="2242" xr:uid="{00000000-0005-0000-0000-0000C2080000}"/>
    <cellStyle name="Heading 2 15" xfId="2243" xr:uid="{00000000-0005-0000-0000-0000C3080000}"/>
    <cellStyle name="Heading 2 16" xfId="2244" xr:uid="{00000000-0005-0000-0000-0000C4080000}"/>
    <cellStyle name="Heading 2 17" xfId="2245" xr:uid="{00000000-0005-0000-0000-0000C5080000}"/>
    <cellStyle name="Heading 2 18" xfId="2246" xr:uid="{00000000-0005-0000-0000-0000C6080000}"/>
    <cellStyle name="Heading 2 19" xfId="2247" xr:uid="{00000000-0005-0000-0000-0000C7080000}"/>
    <cellStyle name="Heading 2 2" xfId="2248" xr:uid="{00000000-0005-0000-0000-0000C8080000}"/>
    <cellStyle name="Heading 2 20" xfId="2249" xr:uid="{00000000-0005-0000-0000-0000C9080000}"/>
    <cellStyle name="Heading 2 21" xfId="2250" xr:uid="{00000000-0005-0000-0000-0000CA080000}"/>
    <cellStyle name="Heading 2 22" xfId="2251" xr:uid="{00000000-0005-0000-0000-0000CB080000}"/>
    <cellStyle name="Heading 2 23" xfId="2252" xr:uid="{00000000-0005-0000-0000-0000CC080000}"/>
    <cellStyle name="Heading 2 24" xfId="2253" xr:uid="{00000000-0005-0000-0000-0000CD080000}"/>
    <cellStyle name="Heading 2 25" xfId="2254" xr:uid="{00000000-0005-0000-0000-0000CE080000}"/>
    <cellStyle name="Heading 2 26" xfId="2255" xr:uid="{00000000-0005-0000-0000-0000CF080000}"/>
    <cellStyle name="Heading 2 27" xfId="2256" xr:uid="{00000000-0005-0000-0000-0000D0080000}"/>
    <cellStyle name="Heading 2 28" xfId="2257" xr:uid="{00000000-0005-0000-0000-0000D1080000}"/>
    <cellStyle name="Heading 2 29" xfId="2258" xr:uid="{00000000-0005-0000-0000-0000D2080000}"/>
    <cellStyle name="Heading 2 3" xfId="2259" xr:uid="{00000000-0005-0000-0000-0000D3080000}"/>
    <cellStyle name="Heading 2 30" xfId="2260" xr:uid="{00000000-0005-0000-0000-0000D4080000}"/>
    <cellStyle name="Heading 2 31" xfId="2261" xr:uid="{00000000-0005-0000-0000-0000D5080000}"/>
    <cellStyle name="Heading 2 32" xfId="2262" xr:uid="{00000000-0005-0000-0000-0000D6080000}"/>
    <cellStyle name="Heading 2 33" xfId="2263" xr:uid="{00000000-0005-0000-0000-0000D7080000}"/>
    <cellStyle name="Heading 2 34" xfId="2264" xr:uid="{00000000-0005-0000-0000-0000D8080000}"/>
    <cellStyle name="Heading 2 35" xfId="2265" xr:uid="{00000000-0005-0000-0000-0000D9080000}"/>
    <cellStyle name="Heading 2 36" xfId="2266" xr:uid="{00000000-0005-0000-0000-0000DA080000}"/>
    <cellStyle name="Heading 2 37" xfId="2267" xr:uid="{00000000-0005-0000-0000-0000DB080000}"/>
    <cellStyle name="Heading 2 38" xfId="2268" xr:uid="{00000000-0005-0000-0000-0000DC080000}"/>
    <cellStyle name="Heading 2 4" xfId="2269" xr:uid="{00000000-0005-0000-0000-0000DD080000}"/>
    <cellStyle name="Heading 2 4 2" xfId="2270" xr:uid="{00000000-0005-0000-0000-0000DE080000}"/>
    <cellStyle name="Heading 2 5" xfId="2271" xr:uid="{00000000-0005-0000-0000-0000DF080000}"/>
    <cellStyle name="Heading 2 5 2" xfId="2272" xr:uid="{00000000-0005-0000-0000-0000E0080000}"/>
    <cellStyle name="Heading 2 6" xfId="2273" xr:uid="{00000000-0005-0000-0000-0000E1080000}"/>
    <cellStyle name="Heading 2 6 2" xfId="2274" xr:uid="{00000000-0005-0000-0000-0000E2080000}"/>
    <cellStyle name="Heading 2 7" xfId="2275" xr:uid="{00000000-0005-0000-0000-0000E3080000}"/>
    <cellStyle name="Heading 2 7 2" xfId="2276" xr:uid="{00000000-0005-0000-0000-0000E4080000}"/>
    <cellStyle name="Heading 2 8" xfId="2277" xr:uid="{00000000-0005-0000-0000-0000E5080000}"/>
    <cellStyle name="Heading 2 8 2" xfId="2278" xr:uid="{00000000-0005-0000-0000-0000E6080000}"/>
    <cellStyle name="Heading 2 9" xfId="2279" xr:uid="{00000000-0005-0000-0000-0000E7080000}"/>
    <cellStyle name="Heading 2 9 2" xfId="2280" xr:uid="{00000000-0005-0000-0000-0000E8080000}"/>
    <cellStyle name="Heading 3 10" xfId="2281" xr:uid="{00000000-0005-0000-0000-0000E9080000}"/>
    <cellStyle name="Heading 3 10 2" xfId="2282" xr:uid="{00000000-0005-0000-0000-0000EA080000}"/>
    <cellStyle name="Heading 3 11" xfId="2283" xr:uid="{00000000-0005-0000-0000-0000EB080000}"/>
    <cellStyle name="Heading 3 11 2" xfId="2284" xr:uid="{00000000-0005-0000-0000-0000EC080000}"/>
    <cellStyle name="Heading 3 12" xfId="2285" xr:uid="{00000000-0005-0000-0000-0000ED080000}"/>
    <cellStyle name="Heading 3 13" xfId="2286" xr:uid="{00000000-0005-0000-0000-0000EE080000}"/>
    <cellStyle name="Heading 3 14" xfId="2287" xr:uid="{00000000-0005-0000-0000-0000EF080000}"/>
    <cellStyle name="Heading 3 15" xfId="2288" xr:uid="{00000000-0005-0000-0000-0000F0080000}"/>
    <cellStyle name="Heading 3 16" xfId="2289" xr:uid="{00000000-0005-0000-0000-0000F1080000}"/>
    <cellStyle name="Heading 3 17" xfId="2290" xr:uid="{00000000-0005-0000-0000-0000F2080000}"/>
    <cellStyle name="Heading 3 18" xfId="2291" xr:uid="{00000000-0005-0000-0000-0000F3080000}"/>
    <cellStyle name="Heading 3 19" xfId="2292" xr:uid="{00000000-0005-0000-0000-0000F4080000}"/>
    <cellStyle name="Heading 3 2" xfId="2293" xr:uid="{00000000-0005-0000-0000-0000F5080000}"/>
    <cellStyle name="Heading 3 20" xfId="2294" xr:uid="{00000000-0005-0000-0000-0000F6080000}"/>
    <cellStyle name="Heading 3 21" xfId="2295" xr:uid="{00000000-0005-0000-0000-0000F7080000}"/>
    <cellStyle name="Heading 3 22" xfId="2296" xr:uid="{00000000-0005-0000-0000-0000F8080000}"/>
    <cellStyle name="Heading 3 23" xfId="2297" xr:uid="{00000000-0005-0000-0000-0000F9080000}"/>
    <cellStyle name="Heading 3 24" xfId="2298" xr:uid="{00000000-0005-0000-0000-0000FA080000}"/>
    <cellStyle name="Heading 3 25" xfId="2299" xr:uid="{00000000-0005-0000-0000-0000FB080000}"/>
    <cellStyle name="Heading 3 26" xfId="2300" xr:uid="{00000000-0005-0000-0000-0000FC080000}"/>
    <cellStyle name="Heading 3 27" xfId="2301" xr:uid="{00000000-0005-0000-0000-0000FD080000}"/>
    <cellStyle name="Heading 3 28" xfId="2302" xr:uid="{00000000-0005-0000-0000-0000FE080000}"/>
    <cellStyle name="Heading 3 29" xfId="2303" xr:uid="{00000000-0005-0000-0000-0000FF080000}"/>
    <cellStyle name="Heading 3 3" xfId="2304" xr:uid="{00000000-0005-0000-0000-000000090000}"/>
    <cellStyle name="Heading 3 30" xfId="2305" xr:uid="{00000000-0005-0000-0000-000001090000}"/>
    <cellStyle name="Heading 3 31" xfId="2306" xr:uid="{00000000-0005-0000-0000-000002090000}"/>
    <cellStyle name="Heading 3 32" xfId="2307" xr:uid="{00000000-0005-0000-0000-000003090000}"/>
    <cellStyle name="Heading 3 33" xfId="2308" xr:uid="{00000000-0005-0000-0000-000004090000}"/>
    <cellStyle name="Heading 3 34" xfId="2309" xr:uid="{00000000-0005-0000-0000-000005090000}"/>
    <cellStyle name="Heading 3 35" xfId="2310" xr:uid="{00000000-0005-0000-0000-000006090000}"/>
    <cellStyle name="Heading 3 36" xfId="2311" xr:uid="{00000000-0005-0000-0000-000007090000}"/>
    <cellStyle name="Heading 3 37" xfId="2312" xr:uid="{00000000-0005-0000-0000-000008090000}"/>
    <cellStyle name="Heading 3 38" xfId="2313" xr:uid="{00000000-0005-0000-0000-000009090000}"/>
    <cellStyle name="Heading 3 4" xfId="2314" xr:uid="{00000000-0005-0000-0000-00000A090000}"/>
    <cellStyle name="Heading 3 4 2" xfId="2315" xr:uid="{00000000-0005-0000-0000-00000B090000}"/>
    <cellStyle name="Heading 3 5" xfId="2316" xr:uid="{00000000-0005-0000-0000-00000C090000}"/>
    <cellStyle name="Heading 3 5 2" xfId="2317" xr:uid="{00000000-0005-0000-0000-00000D090000}"/>
    <cellStyle name="Heading 3 6" xfId="2318" xr:uid="{00000000-0005-0000-0000-00000E090000}"/>
    <cellStyle name="Heading 3 6 2" xfId="2319" xr:uid="{00000000-0005-0000-0000-00000F090000}"/>
    <cellStyle name="Heading 3 7" xfId="2320" xr:uid="{00000000-0005-0000-0000-000010090000}"/>
    <cellStyle name="Heading 3 7 2" xfId="2321" xr:uid="{00000000-0005-0000-0000-000011090000}"/>
    <cellStyle name="Heading 3 8" xfId="2322" xr:uid="{00000000-0005-0000-0000-000012090000}"/>
    <cellStyle name="Heading 3 8 2" xfId="2323" xr:uid="{00000000-0005-0000-0000-000013090000}"/>
    <cellStyle name="Heading 3 9" xfId="2324" xr:uid="{00000000-0005-0000-0000-000014090000}"/>
    <cellStyle name="Heading 3 9 2" xfId="2325" xr:uid="{00000000-0005-0000-0000-000015090000}"/>
    <cellStyle name="Heading 4 10" xfId="2326" xr:uid="{00000000-0005-0000-0000-000016090000}"/>
    <cellStyle name="Heading 4 10 2" xfId="2327" xr:uid="{00000000-0005-0000-0000-000017090000}"/>
    <cellStyle name="Heading 4 11" xfId="2328" xr:uid="{00000000-0005-0000-0000-000018090000}"/>
    <cellStyle name="Heading 4 11 2" xfId="2329" xr:uid="{00000000-0005-0000-0000-000019090000}"/>
    <cellStyle name="Heading 4 12" xfId="2330" xr:uid="{00000000-0005-0000-0000-00001A090000}"/>
    <cellStyle name="Heading 4 13" xfId="2331" xr:uid="{00000000-0005-0000-0000-00001B090000}"/>
    <cellStyle name="Heading 4 14" xfId="2332" xr:uid="{00000000-0005-0000-0000-00001C090000}"/>
    <cellStyle name="Heading 4 15" xfId="2333" xr:uid="{00000000-0005-0000-0000-00001D090000}"/>
    <cellStyle name="Heading 4 16" xfId="2334" xr:uid="{00000000-0005-0000-0000-00001E090000}"/>
    <cellStyle name="Heading 4 17" xfId="2335" xr:uid="{00000000-0005-0000-0000-00001F090000}"/>
    <cellStyle name="Heading 4 18" xfId="2336" xr:uid="{00000000-0005-0000-0000-000020090000}"/>
    <cellStyle name="Heading 4 19" xfId="2337" xr:uid="{00000000-0005-0000-0000-000021090000}"/>
    <cellStyle name="Heading 4 2" xfId="2338" xr:uid="{00000000-0005-0000-0000-000022090000}"/>
    <cellStyle name="Heading 4 20" xfId="2339" xr:uid="{00000000-0005-0000-0000-000023090000}"/>
    <cellStyle name="Heading 4 21" xfId="2340" xr:uid="{00000000-0005-0000-0000-000024090000}"/>
    <cellStyle name="Heading 4 22" xfId="2341" xr:uid="{00000000-0005-0000-0000-000025090000}"/>
    <cellStyle name="Heading 4 23" xfId="2342" xr:uid="{00000000-0005-0000-0000-000026090000}"/>
    <cellStyle name="Heading 4 24" xfId="2343" xr:uid="{00000000-0005-0000-0000-000027090000}"/>
    <cellStyle name="Heading 4 25" xfId="2344" xr:uid="{00000000-0005-0000-0000-000028090000}"/>
    <cellStyle name="Heading 4 26" xfId="2345" xr:uid="{00000000-0005-0000-0000-000029090000}"/>
    <cellStyle name="Heading 4 27" xfId="2346" xr:uid="{00000000-0005-0000-0000-00002A090000}"/>
    <cellStyle name="Heading 4 28" xfId="2347" xr:uid="{00000000-0005-0000-0000-00002B090000}"/>
    <cellStyle name="Heading 4 29" xfId="2348" xr:uid="{00000000-0005-0000-0000-00002C090000}"/>
    <cellStyle name="Heading 4 3" xfId="2349" xr:uid="{00000000-0005-0000-0000-00002D090000}"/>
    <cellStyle name="Heading 4 30" xfId="2350" xr:uid="{00000000-0005-0000-0000-00002E090000}"/>
    <cellStyle name="Heading 4 31" xfId="2351" xr:uid="{00000000-0005-0000-0000-00002F090000}"/>
    <cellStyle name="Heading 4 32" xfId="2352" xr:uid="{00000000-0005-0000-0000-000030090000}"/>
    <cellStyle name="Heading 4 33" xfId="2353" xr:uid="{00000000-0005-0000-0000-000031090000}"/>
    <cellStyle name="Heading 4 34" xfId="2354" xr:uid="{00000000-0005-0000-0000-000032090000}"/>
    <cellStyle name="Heading 4 35" xfId="2355" xr:uid="{00000000-0005-0000-0000-000033090000}"/>
    <cellStyle name="Heading 4 36" xfId="2356" xr:uid="{00000000-0005-0000-0000-000034090000}"/>
    <cellStyle name="Heading 4 37" xfId="2357" xr:uid="{00000000-0005-0000-0000-000035090000}"/>
    <cellStyle name="Heading 4 38" xfId="2358" xr:uid="{00000000-0005-0000-0000-000036090000}"/>
    <cellStyle name="Heading 4 4" xfId="2359" xr:uid="{00000000-0005-0000-0000-000037090000}"/>
    <cellStyle name="Heading 4 4 2" xfId="2360" xr:uid="{00000000-0005-0000-0000-000038090000}"/>
    <cellStyle name="Heading 4 5" xfId="2361" xr:uid="{00000000-0005-0000-0000-000039090000}"/>
    <cellStyle name="Heading 4 5 2" xfId="2362" xr:uid="{00000000-0005-0000-0000-00003A090000}"/>
    <cellStyle name="Heading 4 6" xfId="2363" xr:uid="{00000000-0005-0000-0000-00003B090000}"/>
    <cellStyle name="Heading 4 6 2" xfId="2364" xr:uid="{00000000-0005-0000-0000-00003C090000}"/>
    <cellStyle name="Heading 4 7" xfId="2365" xr:uid="{00000000-0005-0000-0000-00003D090000}"/>
    <cellStyle name="Heading 4 7 2" xfId="2366" xr:uid="{00000000-0005-0000-0000-00003E090000}"/>
    <cellStyle name="Heading 4 8" xfId="2367" xr:uid="{00000000-0005-0000-0000-00003F090000}"/>
    <cellStyle name="Heading 4 8 2" xfId="2368" xr:uid="{00000000-0005-0000-0000-000040090000}"/>
    <cellStyle name="Heading 4 9" xfId="2369" xr:uid="{00000000-0005-0000-0000-000041090000}"/>
    <cellStyle name="Heading 4 9 2" xfId="2370" xr:uid="{00000000-0005-0000-0000-000042090000}"/>
    <cellStyle name="HEADING1" xfId="2371" xr:uid="{00000000-0005-0000-0000-000043090000}"/>
    <cellStyle name="HEADING2" xfId="2372" xr:uid="{00000000-0005-0000-0000-000044090000}"/>
    <cellStyle name="headoption" xfId="2373" xr:uid="{00000000-0005-0000-0000-000045090000}"/>
    <cellStyle name="Hoa-Scholl" xfId="2374" xr:uid="{00000000-0005-0000-0000-000046090000}"/>
    <cellStyle name="Input [yellow]" xfId="2375" xr:uid="{00000000-0005-0000-0000-000047090000}"/>
    <cellStyle name="Input 10" xfId="2376" xr:uid="{00000000-0005-0000-0000-000048090000}"/>
    <cellStyle name="Input 10 2" xfId="2377" xr:uid="{00000000-0005-0000-0000-000049090000}"/>
    <cellStyle name="Input 11" xfId="2378" xr:uid="{00000000-0005-0000-0000-00004A090000}"/>
    <cellStyle name="Input 11 2" xfId="2379" xr:uid="{00000000-0005-0000-0000-00004B090000}"/>
    <cellStyle name="Input 12" xfId="2380" xr:uid="{00000000-0005-0000-0000-00004C090000}"/>
    <cellStyle name="Input 13" xfId="2381" xr:uid="{00000000-0005-0000-0000-00004D090000}"/>
    <cellStyle name="Input 14" xfId="2382" xr:uid="{00000000-0005-0000-0000-00004E090000}"/>
    <cellStyle name="Input 15" xfId="2383" xr:uid="{00000000-0005-0000-0000-00004F090000}"/>
    <cellStyle name="Input 16" xfId="2384" xr:uid="{00000000-0005-0000-0000-000050090000}"/>
    <cellStyle name="Input 17" xfId="2385" xr:uid="{00000000-0005-0000-0000-000051090000}"/>
    <cellStyle name="Input 18" xfId="2386" xr:uid="{00000000-0005-0000-0000-000052090000}"/>
    <cellStyle name="Input 19" xfId="2387" xr:uid="{00000000-0005-0000-0000-000053090000}"/>
    <cellStyle name="Input 2" xfId="2388" xr:uid="{00000000-0005-0000-0000-000054090000}"/>
    <cellStyle name="Input 20" xfId="2389" xr:uid="{00000000-0005-0000-0000-000055090000}"/>
    <cellStyle name="Input 21" xfId="2390" xr:uid="{00000000-0005-0000-0000-000056090000}"/>
    <cellStyle name="Input 22" xfId="2391" xr:uid="{00000000-0005-0000-0000-000057090000}"/>
    <cellStyle name="Input 23" xfId="2392" xr:uid="{00000000-0005-0000-0000-000058090000}"/>
    <cellStyle name="Input 24" xfId="2393" xr:uid="{00000000-0005-0000-0000-000059090000}"/>
    <cellStyle name="Input 25" xfId="2394" xr:uid="{00000000-0005-0000-0000-00005A090000}"/>
    <cellStyle name="Input 26" xfId="2395" xr:uid="{00000000-0005-0000-0000-00005B090000}"/>
    <cellStyle name="Input 27" xfId="2396" xr:uid="{00000000-0005-0000-0000-00005C090000}"/>
    <cellStyle name="Input 28" xfId="2397" xr:uid="{00000000-0005-0000-0000-00005D090000}"/>
    <cellStyle name="Input 29" xfId="2398" xr:uid="{00000000-0005-0000-0000-00005E090000}"/>
    <cellStyle name="Input 3" xfId="2399" xr:uid="{00000000-0005-0000-0000-00005F090000}"/>
    <cellStyle name="Input 30" xfId="2400" xr:uid="{00000000-0005-0000-0000-000060090000}"/>
    <cellStyle name="Input 31" xfId="2401" xr:uid="{00000000-0005-0000-0000-000061090000}"/>
    <cellStyle name="Input 32" xfId="2402" xr:uid="{00000000-0005-0000-0000-000062090000}"/>
    <cellStyle name="Input 33" xfId="2403" xr:uid="{00000000-0005-0000-0000-000063090000}"/>
    <cellStyle name="Input 34" xfId="2404" xr:uid="{00000000-0005-0000-0000-000064090000}"/>
    <cellStyle name="Input 35" xfId="2405" xr:uid="{00000000-0005-0000-0000-000065090000}"/>
    <cellStyle name="Input 36" xfId="2406" xr:uid="{00000000-0005-0000-0000-000066090000}"/>
    <cellStyle name="Input 37" xfId="2407" xr:uid="{00000000-0005-0000-0000-000067090000}"/>
    <cellStyle name="Input 38" xfId="2408" xr:uid="{00000000-0005-0000-0000-000068090000}"/>
    <cellStyle name="Input 4" xfId="2409" xr:uid="{00000000-0005-0000-0000-000069090000}"/>
    <cellStyle name="Input 4 2" xfId="2410" xr:uid="{00000000-0005-0000-0000-00006A090000}"/>
    <cellStyle name="Input 5" xfId="2411" xr:uid="{00000000-0005-0000-0000-00006B090000}"/>
    <cellStyle name="Input 5 2" xfId="2412" xr:uid="{00000000-0005-0000-0000-00006C090000}"/>
    <cellStyle name="Input 6" xfId="2413" xr:uid="{00000000-0005-0000-0000-00006D090000}"/>
    <cellStyle name="Input 6 2" xfId="2414" xr:uid="{00000000-0005-0000-0000-00006E090000}"/>
    <cellStyle name="Input 7" xfId="2415" xr:uid="{00000000-0005-0000-0000-00006F090000}"/>
    <cellStyle name="Input 7 2" xfId="2416" xr:uid="{00000000-0005-0000-0000-000070090000}"/>
    <cellStyle name="Input 8" xfId="2417" xr:uid="{00000000-0005-0000-0000-000071090000}"/>
    <cellStyle name="Input 8 2" xfId="2418" xr:uid="{00000000-0005-0000-0000-000072090000}"/>
    <cellStyle name="Input 9" xfId="2419" xr:uid="{00000000-0005-0000-0000-000073090000}"/>
    <cellStyle name="Input 9 2" xfId="2420" xr:uid="{00000000-0005-0000-0000-000074090000}"/>
    <cellStyle name="khanh" xfId="2421" xr:uid="{00000000-0005-0000-0000-000075090000}"/>
    <cellStyle name="Link Currency (0)" xfId="2422" xr:uid="{00000000-0005-0000-0000-000076090000}"/>
    <cellStyle name="Link Currency (2)" xfId="2423" xr:uid="{00000000-0005-0000-0000-000077090000}"/>
    <cellStyle name="Link Units (0)" xfId="2424" xr:uid="{00000000-0005-0000-0000-000078090000}"/>
    <cellStyle name="Link Units (1)" xfId="2425" xr:uid="{00000000-0005-0000-0000-000079090000}"/>
    <cellStyle name="Link Units (2)" xfId="2426" xr:uid="{00000000-0005-0000-0000-00007A090000}"/>
    <cellStyle name="Linked Cell 10" xfId="2427" xr:uid="{00000000-0005-0000-0000-00007B090000}"/>
    <cellStyle name="Linked Cell 10 2" xfId="2428" xr:uid="{00000000-0005-0000-0000-00007C090000}"/>
    <cellStyle name="Linked Cell 11" xfId="2429" xr:uid="{00000000-0005-0000-0000-00007D090000}"/>
    <cellStyle name="Linked Cell 11 2" xfId="2430" xr:uid="{00000000-0005-0000-0000-00007E090000}"/>
    <cellStyle name="Linked Cell 12" xfId="2431" xr:uid="{00000000-0005-0000-0000-00007F090000}"/>
    <cellStyle name="Linked Cell 13" xfId="2432" xr:uid="{00000000-0005-0000-0000-000080090000}"/>
    <cellStyle name="Linked Cell 14" xfId="2433" xr:uid="{00000000-0005-0000-0000-000081090000}"/>
    <cellStyle name="Linked Cell 15" xfId="2434" xr:uid="{00000000-0005-0000-0000-000082090000}"/>
    <cellStyle name="Linked Cell 16" xfId="2435" xr:uid="{00000000-0005-0000-0000-000083090000}"/>
    <cellStyle name="Linked Cell 17" xfId="2436" xr:uid="{00000000-0005-0000-0000-000084090000}"/>
    <cellStyle name="Linked Cell 18" xfId="2437" xr:uid="{00000000-0005-0000-0000-000085090000}"/>
    <cellStyle name="Linked Cell 19" xfId="2438" xr:uid="{00000000-0005-0000-0000-000086090000}"/>
    <cellStyle name="Linked Cell 2" xfId="2439" xr:uid="{00000000-0005-0000-0000-000087090000}"/>
    <cellStyle name="Linked Cell 20" xfId="2440" xr:uid="{00000000-0005-0000-0000-000088090000}"/>
    <cellStyle name="Linked Cell 21" xfId="2441" xr:uid="{00000000-0005-0000-0000-000089090000}"/>
    <cellStyle name="Linked Cell 22" xfId="2442" xr:uid="{00000000-0005-0000-0000-00008A090000}"/>
    <cellStyle name="Linked Cell 23" xfId="2443" xr:uid="{00000000-0005-0000-0000-00008B090000}"/>
    <cellStyle name="Linked Cell 24" xfId="2444" xr:uid="{00000000-0005-0000-0000-00008C090000}"/>
    <cellStyle name="Linked Cell 25" xfId="2445" xr:uid="{00000000-0005-0000-0000-00008D090000}"/>
    <cellStyle name="Linked Cell 26" xfId="2446" xr:uid="{00000000-0005-0000-0000-00008E090000}"/>
    <cellStyle name="Linked Cell 27" xfId="2447" xr:uid="{00000000-0005-0000-0000-00008F090000}"/>
    <cellStyle name="Linked Cell 28" xfId="2448" xr:uid="{00000000-0005-0000-0000-000090090000}"/>
    <cellStyle name="Linked Cell 29" xfId="2449" xr:uid="{00000000-0005-0000-0000-000091090000}"/>
    <cellStyle name="Linked Cell 3" xfId="2450" xr:uid="{00000000-0005-0000-0000-000092090000}"/>
    <cellStyle name="Linked Cell 30" xfId="2451" xr:uid="{00000000-0005-0000-0000-000093090000}"/>
    <cellStyle name="Linked Cell 31" xfId="2452" xr:uid="{00000000-0005-0000-0000-000094090000}"/>
    <cellStyle name="Linked Cell 32" xfId="2453" xr:uid="{00000000-0005-0000-0000-000095090000}"/>
    <cellStyle name="Linked Cell 33" xfId="2454" xr:uid="{00000000-0005-0000-0000-000096090000}"/>
    <cellStyle name="Linked Cell 34" xfId="2455" xr:uid="{00000000-0005-0000-0000-000097090000}"/>
    <cellStyle name="Linked Cell 35" xfId="2456" xr:uid="{00000000-0005-0000-0000-000098090000}"/>
    <cellStyle name="Linked Cell 36" xfId="2457" xr:uid="{00000000-0005-0000-0000-000099090000}"/>
    <cellStyle name="Linked Cell 37" xfId="2458" xr:uid="{00000000-0005-0000-0000-00009A090000}"/>
    <cellStyle name="Linked Cell 38" xfId="2459" xr:uid="{00000000-0005-0000-0000-00009B090000}"/>
    <cellStyle name="Linked Cell 4" xfId="2460" xr:uid="{00000000-0005-0000-0000-00009C090000}"/>
    <cellStyle name="Linked Cell 4 2" xfId="2461" xr:uid="{00000000-0005-0000-0000-00009D090000}"/>
    <cellStyle name="Linked Cell 5" xfId="2462" xr:uid="{00000000-0005-0000-0000-00009E090000}"/>
    <cellStyle name="Linked Cell 5 2" xfId="2463" xr:uid="{00000000-0005-0000-0000-00009F090000}"/>
    <cellStyle name="Linked Cell 6" xfId="2464" xr:uid="{00000000-0005-0000-0000-0000A0090000}"/>
    <cellStyle name="Linked Cell 6 2" xfId="2465" xr:uid="{00000000-0005-0000-0000-0000A1090000}"/>
    <cellStyle name="Linked Cell 7" xfId="2466" xr:uid="{00000000-0005-0000-0000-0000A2090000}"/>
    <cellStyle name="Linked Cell 7 2" xfId="2467" xr:uid="{00000000-0005-0000-0000-0000A3090000}"/>
    <cellStyle name="Linked Cell 8" xfId="2468" xr:uid="{00000000-0005-0000-0000-0000A4090000}"/>
    <cellStyle name="Linked Cell 8 2" xfId="2469" xr:uid="{00000000-0005-0000-0000-0000A5090000}"/>
    <cellStyle name="Linked Cell 9" xfId="2470" xr:uid="{00000000-0005-0000-0000-0000A6090000}"/>
    <cellStyle name="Linked Cell 9 2" xfId="2471" xr:uid="{00000000-0005-0000-0000-0000A7090000}"/>
    <cellStyle name="Millares [0]_Well Timing" xfId="2472" xr:uid="{00000000-0005-0000-0000-0000A8090000}"/>
    <cellStyle name="Millares_Well Timing" xfId="2473" xr:uid="{00000000-0005-0000-0000-0000A9090000}"/>
    <cellStyle name="Milliers [0]_!!!GO" xfId="2474" xr:uid="{00000000-0005-0000-0000-0000AA090000}"/>
    <cellStyle name="Milliers_!!!GO" xfId="2475" xr:uid="{00000000-0005-0000-0000-0000AB090000}"/>
    <cellStyle name="Model" xfId="2476" xr:uid="{00000000-0005-0000-0000-0000AC090000}"/>
    <cellStyle name="moi" xfId="2477" xr:uid="{00000000-0005-0000-0000-0000AD090000}"/>
    <cellStyle name="Moneda [0]_Well Timing" xfId="2478" xr:uid="{00000000-0005-0000-0000-0000AE090000}"/>
    <cellStyle name="Moneda_Well Timing" xfId="2479" xr:uid="{00000000-0005-0000-0000-0000AF090000}"/>
    <cellStyle name="Monétaire [0]_!!!GO" xfId="2480" xr:uid="{00000000-0005-0000-0000-0000B0090000}"/>
    <cellStyle name="Monétaire_!!!GO" xfId="2481" xr:uid="{00000000-0005-0000-0000-0000B1090000}"/>
    <cellStyle name="Mon彋aire [0]_!!!GO" xfId="2482" xr:uid="{00000000-0005-0000-0000-0000B2090000}"/>
    <cellStyle name="Mon彋aire_!!!GO" xfId="2483" xr:uid="{00000000-0005-0000-0000-0000B3090000}"/>
    <cellStyle name="n" xfId="2484" xr:uid="{00000000-0005-0000-0000-0000B4090000}"/>
    <cellStyle name="Neutral 10" xfId="2485" xr:uid="{00000000-0005-0000-0000-0000B5090000}"/>
    <cellStyle name="Neutral 10 2" xfId="2486" xr:uid="{00000000-0005-0000-0000-0000B6090000}"/>
    <cellStyle name="Neutral 11" xfId="2487" xr:uid="{00000000-0005-0000-0000-0000B7090000}"/>
    <cellStyle name="Neutral 11 2" xfId="2488" xr:uid="{00000000-0005-0000-0000-0000B8090000}"/>
    <cellStyle name="Neutral 12" xfId="2489" xr:uid="{00000000-0005-0000-0000-0000B9090000}"/>
    <cellStyle name="Neutral 13" xfId="2490" xr:uid="{00000000-0005-0000-0000-0000BA090000}"/>
    <cellStyle name="Neutral 14" xfId="2491" xr:uid="{00000000-0005-0000-0000-0000BB090000}"/>
    <cellStyle name="Neutral 15" xfId="2492" xr:uid="{00000000-0005-0000-0000-0000BC090000}"/>
    <cellStyle name="Neutral 16" xfId="2493" xr:uid="{00000000-0005-0000-0000-0000BD090000}"/>
    <cellStyle name="Neutral 17" xfId="2494" xr:uid="{00000000-0005-0000-0000-0000BE090000}"/>
    <cellStyle name="Neutral 18" xfId="2495" xr:uid="{00000000-0005-0000-0000-0000BF090000}"/>
    <cellStyle name="Neutral 19" xfId="2496" xr:uid="{00000000-0005-0000-0000-0000C0090000}"/>
    <cellStyle name="Neutral 2" xfId="2497" xr:uid="{00000000-0005-0000-0000-0000C1090000}"/>
    <cellStyle name="Neutral 20" xfId="2498" xr:uid="{00000000-0005-0000-0000-0000C2090000}"/>
    <cellStyle name="Neutral 21" xfId="2499" xr:uid="{00000000-0005-0000-0000-0000C3090000}"/>
    <cellStyle name="Neutral 22" xfId="2500" xr:uid="{00000000-0005-0000-0000-0000C4090000}"/>
    <cellStyle name="Neutral 23" xfId="2501" xr:uid="{00000000-0005-0000-0000-0000C5090000}"/>
    <cellStyle name="Neutral 24" xfId="2502" xr:uid="{00000000-0005-0000-0000-0000C6090000}"/>
    <cellStyle name="Neutral 25" xfId="2503" xr:uid="{00000000-0005-0000-0000-0000C7090000}"/>
    <cellStyle name="Neutral 26" xfId="2504" xr:uid="{00000000-0005-0000-0000-0000C8090000}"/>
    <cellStyle name="Neutral 27" xfId="2505" xr:uid="{00000000-0005-0000-0000-0000C9090000}"/>
    <cellStyle name="Neutral 28" xfId="2506" xr:uid="{00000000-0005-0000-0000-0000CA090000}"/>
    <cellStyle name="Neutral 29" xfId="2507" xr:uid="{00000000-0005-0000-0000-0000CB090000}"/>
    <cellStyle name="Neutral 3" xfId="2508" xr:uid="{00000000-0005-0000-0000-0000CC090000}"/>
    <cellStyle name="Neutral 30" xfId="2509" xr:uid="{00000000-0005-0000-0000-0000CD090000}"/>
    <cellStyle name="Neutral 31" xfId="2510" xr:uid="{00000000-0005-0000-0000-0000CE090000}"/>
    <cellStyle name="Neutral 32" xfId="2511" xr:uid="{00000000-0005-0000-0000-0000CF090000}"/>
    <cellStyle name="Neutral 33" xfId="2512" xr:uid="{00000000-0005-0000-0000-0000D0090000}"/>
    <cellStyle name="Neutral 34" xfId="2513" xr:uid="{00000000-0005-0000-0000-0000D1090000}"/>
    <cellStyle name="Neutral 35" xfId="2514" xr:uid="{00000000-0005-0000-0000-0000D2090000}"/>
    <cellStyle name="Neutral 36" xfId="2515" xr:uid="{00000000-0005-0000-0000-0000D3090000}"/>
    <cellStyle name="Neutral 37" xfId="2516" xr:uid="{00000000-0005-0000-0000-0000D4090000}"/>
    <cellStyle name="Neutral 38" xfId="2517" xr:uid="{00000000-0005-0000-0000-0000D5090000}"/>
    <cellStyle name="Neutral 4" xfId="2518" xr:uid="{00000000-0005-0000-0000-0000D6090000}"/>
    <cellStyle name="Neutral 4 2" xfId="2519" xr:uid="{00000000-0005-0000-0000-0000D7090000}"/>
    <cellStyle name="Neutral 5" xfId="2520" xr:uid="{00000000-0005-0000-0000-0000D8090000}"/>
    <cellStyle name="Neutral 5 2" xfId="2521" xr:uid="{00000000-0005-0000-0000-0000D9090000}"/>
    <cellStyle name="Neutral 6" xfId="2522" xr:uid="{00000000-0005-0000-0000-0000DA090000}"/>
    <cellStyle name="Neutral 6 2" xfId="2523" xr:uid="{00000000-0005-0000-0000-0000DB090000}"/>
    <cellStyle name="Neutral 7" xfId="2524" xr:uid="{00000000-0005-0000-0000-0000DC090000}"/>
    <cellStyle name="Neutral 7 2" xfId="2525" xr:uid="{00000000-0005-0000-0000-0000DD090000}"/>
    <cellStyle name="Neutral 8" xfId="2526" xr:uid="{00000000-0005-0000-0000-0000DE090000}"/>
    <cellStyle name="Neutral 8 2" xfId="2527" xr:uid="{00000000-0005-0000-0000-0000DF090000}"/>
    <cellStyle name="Neutral 9" xfId="2528" xr:uid="{00000000-0005-0000-0000-0000E0090000}"/>
    <cellStyle name="Neutral 9 2" xfId="2529" xr:uid="{00000000-0005-0000-0000-0000E1090000}"/>
    <cellStyle name="New Times Roman" xfId="2530" xr:uid="{00000000-0005-0000-0000-0000E2090000}"/>
    <cellStyle name="no dec" xfId="2531" xr:uid="{00000000-0005-0000-0000-0000E3090000}"/>
    <cellStyle name="Normal" xfId="0" builtinId="0"/>
    <cellStyle name="Normal - Style1" xfId="2532" xr:uid="{00000000-0005-0000-0000-0000E5090000}"/>
    <cellStyle name="Normal 10" xfId="2533" xr:uid="{00000000-0005-0000-0000-0000E6090000}"/>
    <cellStyle name="Normal 10 2" xfId="2534" xr:uid="{00000000-0005-0000-0000-0000E7090000}"/>
    <cellStyle name="Normal 11" xfId="2535" xr:uid="{00000000-0005-0000-0000-0000E8090000}"/>
    <cellStyle name="Normal 12" xfId="2536" xr:uid="{00000000-0005-0000-0000-0000E9090000}"/>
    <cellStyle name="Normal 12 2" xfId="2537" xr:uid="{00000000-0005-0000-0000-0000EA090000}"/>
    <cellStyle name="Normal 12 3" xfId="2538" xr:uid="{00000000-0005-0000-0000-0000EB090000}"/>
    <cellStyle name="Normal 12 3 2" xfId="2970" xr:uid="{00000000-0005-0000-0000-0000EC090000}"/>
    <cellStyle name="Normal 13" xfId="2539" xr:uid="{00000000-0005-0000-0000-0000ED090000}"/>
    <cellStyle name="Normal 14" xfId="2540" xr:uid="{00000000-0005-0000-0000-0000EE090000}"/>
    <cellStyle name="Normal 14 2" xfId="2541" xr:uid="{00000000-0005-0000-0000-0000EF090000}"/>
    <cellStyle name="Normal 15" xfId="2542" xr:uid="{00000000-0005-0000-0000-0000F0090000}"/>
    <cellStyle name="Normal 16" xfId="2543" xr:uid="{00000000-0005-0000-0000-0000F1090000}"/>
    <cellStyle name="Normal 16 2" xfId="2544" xr:uid="{00000000-0005-0000-0000-0000F2090000}"/>
    <cellStyle name="Normal 17" xfId="2545" xr:uid="{00000000-0005-0000-0000-0000F3090000}"/>
    <cellStyle name="Normal 18" xfId="2546" xr:uid="{00000000-0005-0000-0000-0000F4090000}"/>
    <cellStyle name="Normal 18 2" xfId="2547" xr:uid="{00000000-0005-0000-0000-0000F5090000}"/>
    <cellStyle name="Normal 19" xfId="2548" xr:uid="{00000000-0005-0000-0000-0000F6090000}"/>
    <cellStyle name="Normal 19 2" xfId="2549" xr:uid="{00000000-0005-0000-0000-0000F7090000}"/>
    <cellStyle name="Normal 2" xfId="2550" xr:uid="{00000000-0005-0000-0000-0000F8090000}"/>
    <cellStyle name="Normal 2 2" xfId="2551" xr:uid="{00000000-0005-0000-0000-0000F9090000}"/>
    <cellStyle name="Normal 2 2 2" xfId="2552" xr:uid="{00000000-0005-0000-0000-0000FA090000}"/>
    <cellStyle name="Normal 2 2 2 2" xfId="2553" xr:uid="{00000000-0005-0000-0000-0000FB090000}"/>
    <cellStyle name="Normal 2 2 2 3" xfId="2554" xr:uid="{00000000-0005-0000-0000-0000FC090000}"/>
    <cellStyle name="Normal 2 2 2 4" xfId="2988" xr:uid="{9DC918D5-E4DF-4782-8AE7-AE923AFF267B}"/>
    <cellStyle name="Normal 2 2 3" xfId="2555" xr:uid="{00000000-0005-0000-0000-0000FD090000}"/>
    <cellStyle name="Normal 2 3" xfId="2556" xr:uid="{00000000-0005-0000-0000-0000FE090000}"/>
    <cellStyle name="Normal 2 3 2" xfId="2557" xr:uid="{00000000-0005-0000-0000-0000FF090000}"/>
    <cellStyle name="Normal 2 3 3" xfId="2558" xr:uid="{00000000-0005-0000-0000-0000000A0000}"/>
    <cellStyle name="Normal 2 4" xfId="2559" xr:uid="{00000000-0005-0000-0000-0000010A0000}"/>
    <cellStyle name="Normal 2 5" xfId="2560" xr:uid="{00000000-0005-0000-0000-0000020A0000}"/>
    <cellStyle name="Normal 2 6" xfId="2561" xr:uid="{00000000-0005-0000-0000-0000030A0000}"/>
    <cellStyle name="Normal 2 7" xfId="2562" xr:uid="{00000000-0005-0000-0000-0000040A0000}"/>
    <cellStyle name="Normal 2 8" xfId="2563" xr:uid="{00000000-0005-0000-0000-0000050A0000}"/>
    <cellStyle name="Normal 20" xfId="2564" xr:uid="{00000000-0005-0000-0000-0000060A0000}"/>
    <cellStyle name="Normal 21" xfId="2565" xr:uid="{00000000-0005-0000-0000-0000070A0000}"/>
    <cellStyle name="Normal 21 2" xfId="2566" xr:uid="{00000000-0005-0000-0000-0000080A0000}"/>
    <cellStyle name="Normal 22" xfId="2567" xr:uid="{00000000-0005-0000-0000-0000090A0000}"/>
    <cellStyle name="Normal 22 2" xfId="2568" xr:uid="{00000000-0005-0000-0000-00000A0A0000}"/>
    <cellStyle name="Normal 23" xfId="2569" xr:uid="{00000000-0005-0000-0000-00000B0A0000}"/>
    <cellStyle name="Normal 23 2" xfId="2976" xr:uid="{E146636C-4DE3-46C7-8626-02002B69FC88}"/>
    <cellStyle name="Normal 23 2 2" xfId="2984" xr:uid="{C068BA69-FDC9-43DD-8A72-0FC6C3F21460}"/>
    <cellStyle name="Normal 24" xfId="2570" xr:uid="{00000000-0005-0000-0000-00000C0A0000}"/>
    <cellStyle name="Normal 25" xfId="2571" xr:uid="{00000000-0005-0000-0000-00000D0A0000}"/>
    <cellStyle name="Normal 26" xfId="2572" xr:uid="{00000000-0005-0000-0000-00000E0A0000}"/>
    <cellStyle name="Normal 27" xfId="2573" xr:uid="{00000000-0005-0000-0000-00000F0A0000}"/>
    <cellStyle name="Normal 28" xfId="2574" xr:uid="{00000000-0005-0000-0000-0000100A0000}"/>
    <cellStyle name="Normal 28 2" xfId="2575" xr:uid="{00000000-0005-0000-0000-0000110A0000}"/>
    <cellStyle name="Normal 29" xfId="2576" xr:uid="{00000000-0005-0000-0000-0000120A0000}"/>
    <cellStyle name="Normal 3" xfId="2577" xr:uid="{00000000-0005-0000-0000-0000130A0000}"/>
    <cellStyle name="Normal 3 2" xfId="2578" xr:uid="{00000000-0005-0000-0000-0000140A0000}"/>
    <cellStyle name="Normal 3 2 2" xfId="2981" xr:uid="{140CA196-C7E2-4C96-AB62-C2784D4C80BF}"/>
    <cellStyle name="Normal 3 3" xfId="2579" xr:uid="{00000000-0005-0000-0000-0000150A0000}"/>
    <cellStyle name="Normal 30" xfId="2580" xr:uid="{00000000-0005-0000-0000-0000160A0000}"/>
    <cellStyle name="Normal 31" xfId="2581" xr:uid="{00000000-0005-0000-0000-0000170A0000}"/>
    <cellStyle name="Normal 32" xfId="2582" xr:uid="{00000000-0005-0000-0000-0000180A0000}"/>
    <cellStyle name="Normal 33" xfId="2583" xr:uid="{00000000-0005-0000-0000-0000190A0000}"/>
    <cellStyle name="Normal 34" xfId="2584" xr:uid="{00000000-0005-0000-0000-00001A0A0000}"/>
    <cellStyle name="Normal 35" xfId="2585" xr:uid="{00000000-0005-0000-0000-00001B0A0000}"/>
    <cellStyle name="Normal 36" xfId="2586" xr:uid="{00000000-0005-0000-0000-00001C0A0000}"/>
    <cellStyle name="Normal 37" xfId="2587" xr:uid="{00000000-0005-0000-0000-00001D0A0000}"/>
    <cellStyle name="Normal 38" xfId="2588" xr:uid="{00000000-0005-0000-0000-00001E0A0000}"/>
    <cellStyle name="Normal 39" xfId="2589" xr:uid="{00000000-0005-0000-0000-00001F0A0000}"/>
    <cellStyle name="Normal 4" xfId="2590" xr:uid="{00000000-0005-0000-0000-0000200A0000}"/>
    <cellStyle name="Normal 4 2" xfId="2591" xr:uid="{00000000-0005-0000-0000-0000210A0000}"/>
    <cellStyle name="Normal 4 3" xfId="2592" xr:uid="{00000000-0005-0000-0000-0000220A0000}"/>
    <cellStyle name="Normal 40" xfId="2593" xr:uid="{00000000-0005-0000-0000-0000230A0000}"/>
    <cellStyle name="Normal 41" xfId="2594" xr:uid="{00000000-0005-0000-0000-0000240A0000}"/>
    <cellStyle name="Normal 41 2" xfId="2595" xr:uid="{00000000-0005-0000-0000-0000250A0000}"/>
    <cellStyle name="Normal 41 3" xfId="2596" xr:uid="{00000000-0005-0000-0000-0000260A0000}"/>
    <cellStyle name="Normal 42" xfId="2597" xr:uid="{00000000-0005-0000-0000-0000270A0000}"/>
    <cellStyle name="Normal 43" xfId="2598" xr:uid="{00000000-0005-0000-0000-0000280A0000}"/>
    <cellStyle name="Normal 44" xfId="2599" xr:uid="{00000000-0005-0000-0000-0000290A0000}"/>
    <cellStyle name="Normal 45" xfId="2600" xr:uid="{00000000-0005-0000-0000-00002A0A0000}"/>
    <cellStyle name="Normal 46" xfId="2601" xr:uid="{00000000-0005-0000-0000-00002B0A0000}"/>
    <cellStyle name="Normal 47" xfId="2602" xr:uid="{00000000-0005-0000-0000-00002C0A0000}"/>
    <cellStyle name="Normal 48" xfId="2603" xr:uid="{00000000-0005-0000-0000-00002D0A0000}"/>
    <cellStyle name="Normal 49" xfId="2604" xr:uid="{00000000-0005-0000-0000-00002E0A0000}"/>
    <cellStyle name="Normal 5" xfId="2605" xr:uid="{00000000-0005-0000-0000-00002F0A0000}"/>
    <cellStyle name="Normal 5 2" xfId="2606" xr:uid="{00000000-0005-0000-0000-0000300A0000}"/>
    <cellStyle name="Normal 5 3" xfId="2607" xr:uid="{00000000-0005-0000-0000-0000310A0000}"/>
    <cellStyle name="Normal 50" xfId="2608" xr:uid="{00000000-0005-0000-0000-0000320A0000}"/>
    <cellStyle name="Normal 51" xfId="2609" xr:uid="{00000000-0005-0000-0000-0000330A0000}"/>
    <cellStyle name="Normal 52" xfId="2610" xr:uid="{00000000-0005-0000-0000-0000340A0000}"/>
    <cellStyle name="Normal 53" xfId="2611" xr:uid="{00000000-0005-0000-0000-0000350A0000}"/>
    <cellStyle name="Normal 54" xfId="2612" xr:uid="{00000000-0005-0000-0000-0000360A0000}"/>
    <cellStyle name="Normal 55" xfId="2613" xr:uid="{00000000-0005-0000-0000-0000370A0000}"/>
    <cellStyle name="Normal 56" xfId="2614" xr:uid="{00000000-0005-0000-0000-0000380A0000}"/>
    <cellStyle name="Normal 57" xfId="2615" xr:uid="{00000000-0005-0000-0000-0000390A0000}"/>
    <cellStyle name="Normal 58" xfId="2986" xr:uid="{092D809F-5435-4280-B1E7-EDE55C370C98}"/>
    <cellStyle name="Normal 6" xfId="2616" xr:uid="{00000000-0005-0000-0000-00003A0A0000}"/>
    <cellStyle name="Normal 6 2" xfId="2979" xr:uid="{4C53AD08-4045-4D45-BF2C-DC9B3CA3EE32}"/>
    <cellStyle name="Normal 7" xfId="2617" xr:uid="{00000000-0005-0000-0000-00003B0A0000}"/>
    <cellStyle name="Normal 7 2" xfId="2618" xr:uid="{00000000-0005-0000-0000-00003C0A0000}"/>
    <cellStyle name="Normal 8" xfId="2619" xr:uid="{00000000-0005-0000-0000-00003D0A0000}"/>
    <cellStyle name="Normal 8 2" xfId="2620" xr:uid="{00000000-0005-0000-0000-00003E0A0000}"/>
    <cellStyle name="Normal 9" xfId="2621" xr:uid="{00000000-0005-0000-0000-00003F0A0000}"/>
    <cellStyle name="Normal1" xfId="2622" xr:uid="{00000000-0005-0000-0000-0000400A0000}"/>
    <cellStyle name="Normalny_Cennik obowiazuje od 06-08-2001 r (1)" xfId="2623" xr:uid="{00000000-0005-0000-0000-0000410A0000}"/>
    <cellStyle name="Note 10" xfId="2624" xr:uid="{00000000-0005-0000-0000-0000420A0000}"/>
    <cellStyle name="Note 10 2" xfId="2625" xr:uid="{00000000-0005-0000-0000-0000430A0000}"/>
    <cellStyle name="Note 11" xfId="2626" xr:uid="{00000000-0005-0000-0000-0000440A0000}"/>
    <cellStyle name="Note 11 2" xfId="2627" xr:uid="{00000000-0005-0000-0000-0000450A0000}"/>
    <cellStyle name="Note 12" xfId="2628" xr:uid="{00000000-0005-0000-0000-0000460A0000}"/>
    <cellStyle name="Note 13" xfId="2629" xr:uid="{00000000-0005-0000-0000-0000470A0000}"/>
    <cellStyle name="Note 14" xfId="2630" xr:uid="{00000000-0005-0000-0000-0000480A0000}"/>
    <cellStyle name="Note 15" xfId="2631" xr:uid="{00000000-0005-0000-0000-0000490A0000}"/>
    <cellStyle name="Note 16" xfId="2632" xr:uid="{00000000-0005-0000-0000-00004A0A0000}"/>
    <cellStyle name="Note 17" xfId="2633" xr:uid="{00000000-0005-0000-0000-00004B0A0000}"/>
    <cellStyle name="Note 18" xfId="2634" xr:uid="{00000000-0005-0000-0000-00004C0A0000}"/>
    <cellStyle name="Note 18 2" xfId="2635" xr:uid="{00000000-0005-0000-0000-00004D0A0000}"/>
    <cellStyle name="Note 19" xfId="2636" xr:uid="{00000000-0005-0000-0000-00004E0A0000}"/>
    <cellStyle name="Note 19 2" xfId="2637" xr:uid="{00000000-0005-0000-0000-00004F0A0000}"/>
    <cellStyle name="Note 2" xfId="2638" xr:uid="{00000000-0005-0000-0000-0000500A0000}"/>
    <cellStyle name="Note 2 2" xfId="2639" xr:uid="{00000000-0005-0000-0000-0000510A0000}"/>
    <cellStyle name="Note 2 3" xfId="2640" xr:uid="{00000000-0005-0000-0000-0000520A0000}"/>
    <cellStyle name="Note 2 4" xfId="2641" xr:uid="{00000000-0005-0000-0000-0000530A0000}"/>
    <cellStyle name="Note 2 5" xfId="2642" xr:uid="{00000000-0005-0000-0000-0000540A0000}"/>
    <cellStyle name="Note 2 6" xfId="2643" xr:uid="{00000000-0005-0000-0000-0000550A0000}"/>
    <cellStyle name="Note 2 7" xfId="2644" xr:uid="{00000000-0005-0000-0000-0000560A0000}"/>
    <cellStyle name="Note 20" xfId="2645" xr:uid="{00000000-0005-0000-0000-0000570A0000}"/>
    <cellStyle name="Note 20 2" xfId="2646" xr:uid="{00000000-0005-0000-0000-0000580A0000}"/>
    <cellStyle name="Note 21" xfId="2647" xr:uid="{00000000-0005-0000-0000-0000590A0000}"/>
    <cellStyle name="Note 21 2" xfId="2648" xr:uid="{00000000-0005-0000-0000-00005A0A0000}"/>
    <cellStyle name="Note 22" xfId="2649" xr:uid="{00000000-0005-0000-0000-00005B0A0000}"/>
    <cellStyle name="Note 22 2" xfId="2650" xr:uid="{00000000-0005-0000-0000-00005C0A0000}"/>
    <cellStyle name="Note 23" xfId="2651" xr:uid="{00000000-0005-0000-0000-00005D0A0000}"/>
    <cellStyle name="Note 23 2" xfId="2652" xr:uid="{00000000-0005-0000-0000-00005E0A0000}"/>
    <cellStyle name="Note 24" xfId="2653" xr:uid="{00000000-0005-0000-0000-00005F0A0000}"/>
    <cellStyle name="Note 24 2" xfId="2654" xr:uid="{00000000-0005-0000-0000-0000600A0000}"/>
    <cellStyle name="Note 25" xfId="2655" xr:uid="{00000000-0005-0000-0000-0000610A0000}"/>
    <cellStyle name="Note 25 2" xfId="2656" xr:uid="{00000000-0005-0000-0000-0000620A0000}"/>
    <cellStyle name="Note 26" xfId="2657" xr:uid="{00000000-0005-0000-0000-0000630A0000}"/>
    <cellStyle name="Note 26 2" xfId="2658" xr:uid="{00000000-0005-0000-0000-0000640A0000}"/>
    <cellStyle name="Note 27" xfId="2659" xr:uid="{00000000-0005-0000-0000-0000650A0000}"/>
    <cellStyle name="Note 27 2" xfId="2660" xr:uid="{00000000-0005-0000-0000-0000660A0000}"/>
    <cellStyle name="Note 28" xfId="2661" xr:uid="{00000000-0005-0000-0000-0000670A0000}"/>
    <cellStyle name="Note 28 2" xfId="2662" xr:uid="{00000000-0005-0000-0000-0000680A0000}"/>
    <cellStyle name="Note 29" xfId="2663" xr:uid="{00000000-0005-0000-0000-0000690A0000}"/>
    <cellStyle name="Note 29 2" xfId="2664" xr:uid="{00000000-0005-0000-0000-00006A0A0000}"/>
    <cellStyle name="Note 3" xfId="2665" xr:uid="{00000000-0005-0000-0000-00006B0A0000}"/>
    <cellStyle name="Note 30" xfId="2666" xr:uid="{00000000-0005-0000-0000-00006C0A0000}"/>
    <cellStyle name="Note 30 2" xfId="2667" xr:uid="{00000000-0005-0000-0000-00006D0A0000}"/>
    <cellStyle name="Note 31" xfId="2668" xr:uid="{00000000-0005-0000-0000-00006E0A0000}"/>
    <cellStyle name="Note 31 2" xfId="2669" xr:uid="{00000000-0005-0000-0000-00006F0A0000}"/>
    <cellStyle name="Note 32" xfId="2670" xr:uid="{00000000-0005-0000-0000-0000700A0000}"/>
    <cellStyle name="Note 32 2" xfId="2671" xr:uid="{00000000-0005-0000-0000-0000710A0000}"/>
    <cellStyle name="Note 33" xfId="2672" xr:uid="{00000000-0005-0000-0000-0000720A0000}"/>
    <cellStyle name="Note 33 2" xfId="2673" xr:uid="{00000000-0005-0000-0000-0000730A0000}"/>
    <cellStyle name="Note 34" xfId="2674" xr:uid="{00000000-0005-0000-0000-0000740A0000}"/>
    <cellStyle name="Note 34 2" xfId="2675" xr:uid="{00000000-0005-0000-0000-0000750A0000}"/>
    <cellStyle name="Note 35" xfId="2676" xr:uid="{00000000-0005-0000-0000-0000760A0000}"/>
    <cellStyle name="Note 36" xfId="2677" xr:uid="{00000000-0005-0000-0000-0000770A0000}"/>
    <cellStyle name="Note 37" xfId="2678" xr:uid="{00000000-0005-0000-0000-0000780A0000}"/>
    <cellStyle name="Note 38" xfId="2679" xr:uid="{00000000-0005-0000-0000-0000790A0000}"/>
    <cellStyle name="Note 39" xfId="2680" xr:uid="{00000000-0005-0000-0000-00007A0A0000}"/>
    <cellStyle name="Note 4" xfId="2681" xr:uid="{00000000-0005-0000-0000-00007B0A0000}"/>
    <cellStyle name="Note 4 2" xfId="2682" xr:uid="{00000000-0005-0000-0000-00007C0A0000}"/>
    <cellStyle name="Note 40" xfId="2683" xr:uid="{00000000-0005-0000-0000-00007D0A0000}"/>
    <cellStyle name="Note 41" xfId="2684" xr:uid="{00000000-0005-0000-0000-00007E0A0000}"/>
    <cellStyle name="Note 42" xfId="2685" xr:uid="{00000000-0005-0000-0000-00007F0A0000}"/>
    <cellStyle name="Note 43" xfId="2686" xr:uid="{00000000-0005-0000-0000-0000800A0000}"/>
    <cellStyle name="Note 44" xfId="2687" xr:uid="{00000000-0005-0000-0000-0000810A0000}"/>
    <cellStyle name="Note 45" xfId="2688" xr:uid="{00000000-0005-0000-0000-0000820A0000}"/>
    <cellStyle name="Note 46" xfId="2689" xr:uid="{00000000-0005-0000-0000-0000830A0000}"/>
    <cellStyle name="Note 47" xfId="2690" xr:uid="{00000000-0005-0000-0000-0000840A0000}"/>
    <cellStyle name="Note 48" xfId="2691" xr:uid="{00000000-0005-0000-0000-0000850A0000}"/>
    <cellStyle name="Note 49" xfId="2692" xr:uid="{00000000-0005-0000-0000-0000860A0000}"/>
    <cellStyle name="Note 5" xfId="2693" xr:uid="{00000000-0005-0000-0000-0000870A0000}"/>
    <cellStyle name="Note 5 2" xfId="2694" xr:uid="{00000000-0005-0000-0000-0000880A0000}"/>
    <cellStyle name="Note 50" xfId="2695" xr:uid="{00000000-0005-0000-0000-0000890A0000}"/>
    <cellStyle name="Note 51" xfId="2696" xr:uid="{00000000-0005-0000-0000-00008A0A0000}"/>
    <cellStyle name="Note 52" xfId="2697" xr:uid="{00000000-0005-0000-0000-00008B0A0000}"/>
    <cellStyle name="Note 53" xfId="2698" xr:uid="{00000000-0005-0000-0000-00008C0A0000}"/>
    <cellStyle name="Note 54" xfId="2699" xr:uid="{00000000-0005-0000-0000-00008D0A0000}"/>
    <cellStyle name="Note 55" xfId="2700" xr:uid="{00000000-0005-0000-0000-00008E0A0000}"/>
    <cellStyle name="Note 56" xfId="2701" xr:uid="{00000000-0005-0000-0000-00008F0A0000}"/>
    <cellStyle name="Note 57" xfId="2702" xr:uid="{00000000-0005-0000-0000-0000900A0000}"/>
    <cellStyle name="Note 6" xfId="2703" xr:uid="{00000000-0005-0000-0000-0000910A0000}"/>
    <cellStyle name="Note 6 2" xfId="2704" xr:uid="{00000000-0005-0000-0000-0000920A0000}"/>
    <cellStyle name="Note 7" xfId="2705" xr:uid="{00000000-0005-0000-0000-0000930A0000}"/>
    <cellStyle name="Note 7 2" xfId="2706" xr:uid="{00000000-0005-0000-0000-0000940A0000}"/>
    <cellStyle name="Note 8" xfId="2707" xr:uid="{00000000-0005-0000-0000-0000950A0000}"/>
    <cellStyle name="Note 8 2" xfId="2708" xr:uid="{00000000-0005-0000-0000-0000960A0000}"/>
    <cellStyle name="Note 9" xfId="2709" xr:uid="{00000000-0005-0000-0000-0000970A0000}"/>
    <cellStyle name="Note 9 2" xfId="2710" xr:uid="{00000000-0005-0000-0000-0000980A0000}"/>
    <cellStyle name="Number" xfId="2711" xr:uid="{00000000-0005-0000-0000-0000990A0000}"/>
    <cellStyle name="Number-Acctg" xfId="2712" xr:uid="{00000000-0005-0000-0000-00009A0A0000}"/>
    <cellStyle name="Number-Actg" xfId="2713" xr:uid="{00000000-0005-0000-0000-00009B0A0000}"/>
    <cellStyle name="Œ…‹æØ‚è [0.00]_!!!GO" xfId="2714" xr:uid="{00000000-0005-0000-0000-00009C0A0000}"/>
    <cellStyle name="Œ…‹æØ‚è_!!!GO" xfId="2715" xr:uid="{00000000-0005-0000-0000-00009D0A0000}"/>
    <cellStyle name="Output 10" xfId="2716" xr:uid="{00000000-0005-0000-0000-00009E0A0000}"/>
    <cellStyle name="Output 10 2" xfId="2717" xr:uid="{00000000-0005-0000-0000-00009F0A0000}"/>
    <cellStyle name="Output 11" xfId="2718" xr:uid="{00000000-0005-0000-0000-0000A00A0000}"/>
    <cellStyle name="Output 11 2" xfId="2719" xr:uid="{00000000-0005-0000-0000-0000A10A0000}"/>
    <cellStyle name="Output 12" xfId="2720" xr:uid="{00000000-0005-0000-0000-0000A20A0000}"/>
    <cellStyle name="Output 13" xfId="2721" xr:uid="{00000000-0005-0000-0000-0000A30A0000}"/>
    <cellStyle name="Output 14" xfId="2722" xr:uid="{00000000-0005-0000-0000-0000A40A0000}"/>
    <cellStyle name="Output 15" xfId="2723" xr:uid="{00000000-0005-0000-0000-0000A50A0000}"/>
    <cellStyle name="Output 16" xfId="2724" xr:uid="{00000000-0005-0000-0000-0000A60A0000}"/>
    <cellStyle name="Output 17" xfId="2725" xr:uid="{00000000-0005-0000-0000-0000A70A0000}"/>
    <cellStyle name="Output 18" xfId="2726" xr:uid="{00000000-0005-0000-0000-0000A80A0000}"/>
    <cellStyle name="Output 19" xfId="2727" xr:uid="{00000000-0005-0000-0000-0000A90A0000}"/>
    <cellStyle name="Output 2" xfId="2728" xr:uid="{00000000-0005-0000-0000-0000AA0A0000}"/>
    <cellStyle name="Output 20" xfId="2729" xr:uid="{00000000-0005-0000-0000-0000AB0A0000}"/>
    <cellStyle name="Output 21" xfId="2730" xr:uid="{00000000-0005-0000-0000-0000AC0A0000}"/>
    <cellStyle name="Output 22" xfId="2731" xr:uid="{00000000-0005-0000-0000-0000AD0A0000}"/>
    <cellStyle name="Output 23" xfId="2732" xr:uid="{00000000-0005-0000-0000-0000AE0A0000}"/>
    <cellStyle name="Output 24" xfId="2733" xr:uid="{00000000-0005-0000-0000-0000AF0A0000}"/>
    <cellStyle name="Output 25" xfId="2734" xr:uid="{00000000-0005-0000-0000-0000B00A0000}"/>
    <cellStyle name="Output 26" xfId="2735" xr:uid="{00000000-0005-0000-0000-0000B10A0000}"/>
    <cellStyle name="Output 27" xfId="2736" xr:uid="{00000000-0005-0000-0000-0000B20A0000}"/>
    <cellStyle name="Output 28" xfId="2737" xr:uid="{00000000-0005-0000-0000-0000B30A0000}"/>
    <cellStyle name="Output 29" xfId="2738" xr:uid="{00000000-0005-0000-0000-0000B40A0000}"/>
    <cellStyle name="Output 3" xfId="2739" xr:uid="{00000000-0005-0000-0000-0000B50A0000}"/>
    <cellStyle name="Output 30" xfId="2740" xr:uid="{00000000-0005-0000-0000-0000B60A0000}"/>
    <cellStyle name="Output 31" xfId="2741" xr:uid="{00000000-0005-0000-0000-0000B70A0000}"/>
    <cellStyle name="Output 32" xfId="2742" xr:uid="{00000000-0005-0000-0000-0000B80A0000}"/>
    <cellStyle name="Output 33" xfId="2743" xr:uid="{00000000-0005-0000-0000-0000B90A0000}"/>
    <cellStyle name="Output 34" xfId="2744" xr:uid="{00000000-0005-0000-0000-0000BA0A0000}"/>
    <cellStyle name="Output 35" xfId="2745" xr:uid="{00000000-0005-0000-0000-0000BB0A0000}"/>
    <cellStyle name="Output 36" xfId="2746" xr:uid="{00000000-0005-0000-0000-0000BC0A0000}"/>
    <cellStyle name="Output 37" xfId="2747" xr:uid="{00000000-0005-0000-0000-0000BD0A0000}"/>
    <cellStyle name="Output 38" xfId="2748" xr:uid="{00000000-0005-0000-0000-0000BE0A0000}"/>
    <cellStyle name="Output 4" xfId="2749" xr:uid="{00000000-0005-0000-0000-0000BF0A0000}"/>
    <cellStyle name="Output 4 2" xfId="2750" xr:uid="{00000000-0005-0000-0000-0000C00A0000}"/>
    <cellStyle name="Output 5" xfId="2751" xr:uid="{00000000-0005-0000-0000-0000C10A0000}"/>
    <cellStyle name="Output 5 2" xfId="2752" xr:uid="{00000000-0005-0000-0000-0000C20A0000}"/>
    <cellStyle name="Output 6" xfId="2753" xr:uid="{00000000-0005-0000-0000-0000C30A0000}"/>
    <cellStyle name="Output 6 2" xfId="2754" xr:uid="{00000000-0005-0000-0000-0000C40A0000}"/>
    <cellStyle name="Output 7" xfId="2755" xr:uid="{00000000-0005-0000-0000-0000C50A0000}"/>
    <cellStyle name="Output 7 2" xfId="2756" xr:uid="{00000000-0005-0000-0000-0000C60A0000}"/>
    <cellStyle name="Output 8" xfId="2757" xr:uid="{00000000-0005-0000-0000-0000C70A0000}"/>
    <cellStyle name="Output 8 2" xfId="2758" xr:uid="{00000000-0005-0000-0000-0000C80A0000}"/>
    <cellStyle name="Output 9" xfId="2759" xr:uid="{00000000-0005-0000-0000-0000C90A0000}"/>
    <cellStyle name="Output 9 2" xfId="2760" xr:uid="{00000000-0005-0000-0000-0000CA0A0000}"/>
    <cellStyle name="Pct w/ Pts" xfId="2761" xr:uid="{00000000-0005-0000-0000-0000CB0A0000}"/>
    <cellStyle name="Pct w/o Pts" xfId="2762" xr:uid="{00000000-0005-0000-0000-0000CC0A0000}"/>
    <cellStyle name="per.style" xfId="2763" xr:uid="{00000000-0005-0000-0000-0000CD0A0000}"/>
    <cellStyle name="Percent" xfId="2764" builtinId="5"/>
    <cellStyle name="Percent [0]" xfId="2765" xr:uid="{00000000-0005-0000-0000-0000CF0A0000}"/>
    <cellStyle name="Percent [00]" xfId="2766" xr:uid="{00000000-0005-0000-0000-0000D00A0000}"/>
    <cellStyle name="Percent [2]" xfId="2767" xr:uid="{00000000-0005-0000-0000-0000D10A0000}"/>
    <cellStyle name="Percent 12 2" xfId="2978" xr:uid="{0A9250CE-452B-4440-BA6B-E5A0E559C147}"/>
    <cellStyle name="Percent 2" xfId="2768" xr:uid="{00000000-0005-0000-0000-0000D20A0000}"/>
    <cellStyle name="Percent 2 2" xfId="2769" xr:uid="{00000000-0005-0000-0000-0000D30A0000}"/>
    <cellStyle name="Percent 2 2 2" xfId="2770" xr:uid="{00000000-0005-0000-0000-0000D40A0000}"/>
    <cellStyle name="Percent 3" xfId="2771" xr:uid="{00000000-0005-0000-0000-0000D50A0000}"/>
    <cellStyle name="Percent 4" xfId="2972" xr:uid="{00000000-0005-0000-0000-0000D60A0000}"/>
    <cellStyle name="Percent 4 2" xfId="2980" xr:uid="{CAE9528F-AF7E-4C42-9CEB-CC3F9F069620}"/>
    <cellStyle name="Percent 7" xfId="2982" xr:uid="{491A566C-1FF5-4A03-84BB-EFA4D4A1A198}"/>
    <cellStyle name="Percent w/o%" xfId="2772" xr:uid="{00000000-0005-0000-0000-0000D70A0000}"/>
    <cellStyle name="Percent%" xfId="2773" xr:uid="{00000000-0005-0000-0000-0000D80A0000}"/>
    <cellStyle name="Percent[0]" xfId="2774" xr:uid="{00000000-0005-0000-0000-0000D90A0000}"/>
    <cellStyle name="Percent[2]" xfId="2775" xr:uid="{00000000-0005-0000-0000-0000DA0A0000}"/>
    <cellStyle name="Percentage" xfId="2776" xr:uid="{00000000-0005-0000-0000-0000DB0A0000}"/>
    <cellStyle name="Percent-Minus" xfId="2777" xr:uid="{00000000-0005-0000-0000-0000DC0A0000}"/>
    <cellStyle name="PrePop Currency (0)" xfId="2778" xr:uid="{00000000-0005-0000-0000-0000DD0A0000}"/>
    <cellStyle name="PrePop Currency (2)" xfId="2779" xr:uid="{00000000-0005-0000-0000-0000DE0A0000}"/>
    <cellStyle name="PrePop Units (0)" xfId="2780" xr:uid="{00000000-0005-0000-0000-0000DF0A0000}"/>
    <cellStyle name="PrePop Units (1)" xfId="2781" xr:uid="{00000000-0005-0000-0000-0000E00A0000}"/>
    <cellStyle name="PrePop Units (2)" xfId="2782" xr:uid="{00000000-0005-0000-0000-0000E10A0000}"/>
    <cellStyle name="PSChar" xfId="2783" xr:uid="{00000000-0005-0000-0000-0000E20A0000}"/>
    <cellStyle name="PSDate" xfId="2784" xr:uid="{00000000-0005-0000-0000-0000E30A0000}"/>
    <cellStyle name="PSDec" xfId="2785" xr:uid="{00000000-0005-0000-0000-0000E40A0000}"/>
    <cellStyle name="PSHeading" xfId="2786" xr:uid="{00000000-0005-0000-0000-0000E50A0000}"/>
    <cellStyle name="PSInt" xfId="2787" xr:uid="{00000000-0005-0000-0000-0000E60A0000}"/>
    <cellStyle name="PSSpacer" xfId="2788" xr:uid="{00000000-0005-0000-0000-0000E70A0000}"/>
    <cellStyle name="SAPBEXaggData" xfId="2789" xr:uid="{00000000-0005-0000-0000-0000E80A0000}"/>
    <cellStyle name="SAPBEXaggDataEmph" xfId="2790" xr:uid="{00000000-0005-0000-0000-0000E90A0000}"/>
    <cellStyle name="SAPBEXaggItem" xfId="2791" xr:uid="{00000000-0005-0000-0000-0000EA0A0000}"/>
    <cellStyle name="SAPBEXchaText" xfId="2792" xr:uid="{00000000-0005-0000-0000-0000EB0A0000}"/>
    <cellStyle name="SAPBEXexcBad7" xfId="2793" xr:uid="{00000000-0005-0000-0000-0000EC0A0000}"/>
    <cellStyle name="SAPBEXexcBad8" xfId="2794" xr:uid="{00000000-0005-0000-0000-0000ED0A0000}"/>
    <cellStyle name="SAPBEXexcBad9" xfId="2795" xr:uid="{00000000-0005-0000-0000-0000EE0A0000}"/>
    <cellStyle name="SAPBEXexcCritical4" xfId="2796" xr:uid="{00000000-0005-0000-0000-0000EF0A0000}"/>
    <cellStyle name="SAPBEXexcCritical5" xfId="2797" xr:uid="{00000000-0005-0000-0000-0000F00A0000}"/>
    <cellStyle name="SAPBEXexcCritical6" xfId="2798" xr:uid="{00000000-0005-0000-0000-0000F10A0000}"/>
    <cellStyle name="SAPBEXexcGood1" xfId="2799" xr:uid="{00000000-0005-0000-0000-0000F20A0000}"/>
    <cellStyle name="SAPBEXexcGood2" xfId="2800" xr:uid="{00000000-0005-0000-0000-0000F30A0000}"/>
    <cellStyle name="SAPBEXexcGood3" xfId="2801" xr:uid="{00000000-0005-0000-0000-0000F40A0000}"/>
    <cellStyle name="SAPBEXfilterDrill" xfId="2802" xr:uid="{00000000-0005-0000-0000-0000F50A0000}"/>
    <cellStyle name="SAPBEXfilterItem" xfId="2803" xr:uid="{00000000-0005-0000-0000-0000F60A0000}"/>
    <cellStyle name="SAPBEXfilterText" xfId="2804" xr:uid="{00000000-0005-0000-0000-0000F70A0000}"/>
    <cellStyle name="SAPBEXformats" xfId="2805" xr:uid="{00000000-0005-0000-0000-0000F80A0000}"/>
    <cellStyle name="SAPBEXheaderItem" xfId="2806" xr:uid="{00000000-0005-0000-0000-0000F90A0000}"/>
    <cellStyle name="SAPBEXheaderText" xfId="2807" xr:uid="{00000000-0005-0000-0000-0000FA0A0000}"/>
    <cellStyle name="SAPBEXresData" xfId="2808" xr:uid="{00000000-0005-0000-0000-0000FB0A0000}"/>
    <cellStyle name="SAPBEXresDataEmph" xfId="2809" xr:uid="{00000000-0005-0000-0000-0000FC0A0000}"/>
    <cellStyle name="SAPBEXresItem" xfId="2810" xr:uid="{00000000-0005-0000-0000-0000FD0A0000}"/>
    <cellStyle name="SAPBEXstdData" xfId="2811" xr:uid="{00000000-0005-0000-0000-0000FE0A0000}"/>
    <cellStyle name="SAPBEXstdDataEmph" xfId="2812" xr:uid="{00000000-0005-0000-0000-0000FF0A0000}"/>
    <cellStyle name="SAPBEXstdItem" xfId="2813" xr:uid="{00000000-0005-0000-0000-0000000B0000}"/>
    <cellStyle name="SAPBEXtitle" xfId="2814" xr:uid="{00000000-0005-0000-0000-0000010B0000}"/>
    <cellStyle name="SAPBEXundefined" xfId="2815" xr:uid="{00000000-0005-0000-0000-0000020B0000}"/>
    <cellStyle name="STANDARD" xfId="2816" xr:uid="{00000000-0005-0000-0000-0000030B0000}"/>
    <cellStyle name="Style 1" xfId="2817" xr:uid="{00000000-0005-0000-0000-0000040B0000}"/>
    <cellStyle name="Style 2" xfId="2818" xr:uid="{00000000-0005-0000-0000-0000050B0000}"/>
    <cellStyle name="subhead" xfId="2819" xr:uid="{00000000-0005-0000-0000-0000060B0000}"/>
    <cellStyle name="T" xfId="2820" xr:uid="{00000000-0005-0000-0000-0000070B0000}"/>
    <cellStyle name="Text Indent A" xfId="2821" xr:uid="{00000000-0005-0000-0000-0000080B0000}"/>
    <cellStyle name="Text Indent B" xfId="2822" xr:uid="{00000000-0005-0000-0000-0000090B0000}"/>
    <cellStyle name="Text Indent C" xfId="2823" xr:uid="{00000000-0005-0000-0000-00000A0B0000}"/>
    <cellStyle name="th" xfId="2824" xr:uid="{00000000-0005-0000-0000-00000B0B0000}"/>
    <cellStyle name="Total 10" xfId="2825" xr:uid="{00000000-0005-0000-0000-00000C0B0000}"/>
    <cellStyle name="Total 10 2" xfId="2826" xr:uid="{00000000-0005-0000-0000-00000D0B0000}"/>
    <cellStyle name="Total 11" xfId="2827" xr:uid="{00000000-0005-0000-0000-00000E0B0000}"/>
    <cellStyle name="Total 11 2" xfId="2828" xr:uid="{00000000-0005-0000-0000-00000F0B0000}"/>
    <cellStyle name="Total 12" xfId="2829" xr:uid="{00000000-0005-0000-0000-0000100B0000}"/>
    <cellStyle name="Total 13" xfId="2830" xr:uid="{00000000-0005-0000-0000-0000110B0000}"/>
    <cellStyle name="Total 14" xfId="2831" xr:uid="{00000000-0005-0000-0000-0000120B0000}"/>
    <cellStyle name="Total 15" xfId="2832" xr:uid="{00000000-0005-0000-0000-0000130B0000}"/>
    <cellStyle name="Total 16" xfId="2833" xr:uid="{00000000-0005-0000-0000-0000140B0000}"/>
    <cellStyle name="Total 17" xfId="2834" xr:uid="{00000000-0005-0000-0000-0000150B0000}"/>
    <cellStyle name="Total 18" xfId="2835" xr:uid="{00000000-0005-0000-0000-0000160B0000}"/>
    <cellStyle name="Total 19" xfId="2836" xr:uid="{00000000-0005-0000-0000-0000170B0000}"/>
    <cellStyle name="Total 2" xfId="2837" xr:uid="{00000000-0005-0000-0000-0000180B0000}"/>
    <cellStyle name="Total 20" xfId="2838" xr:uid="{00000000-0005-0000-0000-0000190B0000}"/>
    <cellStyle name="Total 21" xfId="2839" xr:uid="{00000000-0005-0000-0000-00001A0B0000}"/>
    <cellStyle name="Total 22" xfId="2840" xr:uid="{00000000-0005-0000-0000-00001B0B0000}"/>
    <cellStyle name="Total 23" xfId="2841" xr:uid="{00000000-0005-0000-0000-00001C0B0000}"/>
    <cellStyle name="Total 24" xfId="2842" xr:uid="{00000000-0005-0000-0000-00001D0B0000}"/>
    <cellStyle name="Total 25" xfId="2843" xr:uid="{00000000-0005-0000-0000-00001E0B0000}"/>
    <cellStyle name="Total 26" xfId="2844" xr:uid="{00000000-0005-0000-0000-00001F0B0000}"/>
    <cellStyle name="Total 27" xfId="2845" xr:uid="{00000000-0005-0000-0000-0000200B0000}"/>
    <cellStyle name="Total 28" xfId="2846" xr:uid="{00000000-0005-0000-0000-0000210B0000}"/>
    <cellStyle name="Total 29" xfId="2847" xr:uid="{00000000-0005-0000-0000-0000220B0000}"/>
    <cellStyle name="Total 3" xfId="2848" xr:uid="{00000000-0005-0000-0000-0000230B0000}"/>
    <cellStyle name="Total 30" xfId="2849" xr:uid="{00000000-0005-0000-0000-0000240B0000}"/>
    <cellStyle name="Total 31" xfId="2850" xr:uid="{00000000-0005-0000-0000-0000250B0000}"/>
    <cellStyle name="Total 32" xfId="2851" xr:uid="{00000000-0005-0000-0000-0000260B0000}"/>
    <cellStyle name="Total 33" xfId="2852" xr:uid="{00000000-0005-0000-0000-0000270B0000}"/>
    <cellStyle name="Total 34" xfId="2853" xr:uid="{00000000-0005-0000-0000-0000280B0000}"/>
    <cellStyle name="Total 35" xfId="2854" xr:uid="{00000000-0005-0000-0000-0000290B0000}"/>
    <cellStyle name="Total 36" xfId="2855" xr:uid="{00000000-0005-0000-0000-00002A0B0000}"/>
    <cellStyle name="Total 37" xfId="2856" xr:uid="{00000000-0005-0000-0000-00002B0B0000}"/>
    <cellStyle name="Total 38" xfId="2857" xr:uid="{00000000-0005-0000-0000-00002C0B0000}"/>
    <cellStyle name="Total 4" xfId="2858" xr:uid="{00000000-0005-0000-0000-00002D0B0000}"/>
    <cellStyle name="Total 4 2" xfId="2859" xr:uid="{00000000-0005-0000-0000-00002E0B0000}"/>
    <cellStyle name="Total 5" xfId="2860" xr:uid="{00000000-0005-0000-0000-00002F0B0000}"/>
    <cellStyle name="Total 5 2" xfId="2861" xr:uid="{00000000-0005-0000-0000-0000300B0000}"/>
    <cellStyle name="Total 6" xfId="2862" xr:uid="{00000000-0005-0000-0000-0000310B0000}"/>
    <cellStyle name="Total 6 2" xfId="2863" xr:uid="{00000000-0005-0000-0000-0000320B0000}"/>
    <cellStyle name="Total 7" xfId="2864" xr:uid="{00000000-0005-0000-0000-0000330B0000}"/>
    <cellStyle name="Total 7 2" xfId="2865" xr:uid="{00000000-0005-0000-0000-0000340B0000}"/>
    <cellStyle name="Total 8" xfId="2866" xr:uid="{00000000-0005-0000-0000-0000350B0000}"/>
    <cellStyle name="Total 8 2" xfId="2867" xr:uid="{00000000-0005-0000-0000-0000360B0000}"/>
    <cellStyle name="Total 9" xfId="2868" xr:uid="{00000000-0005-0000-0000-0000370B0000}"/>
    <cellStyle name="Total 9 2" xfId="2869" xr:uid="{00000000-0005-0000-0000-0000380B0000}"/>
    <cellStyle name="tttttt" xfId="2870" xr:uid="{00000000-0005-0000-0000-0000390B0000}"/>
    <cellStyle name="Underline" xfId="2871" xr:uid="{00000000-0005-0000-0000-00003A0B0000}"/>
    <cellStyle name="viet" xfId="2872" xr:uid="{00000000-0005-0000-0000-00003B0B0000}"/>
    <cellStyle name="viet2" xfId="2873" xr:uid="{00000000-0005-0000-0000-00003C0B0000}"/>
    <cellStyle name="vnbo" xfId="2874" xr:uid="{00000000-0005-0000-0000-00003D0B0000}"/>
    <cellStyle name="vnhead1" xfId="2875" xr:uid="{00000000-0005-0000-0000-00003E0B0000}"/>
    <cellStyle name="vnhead2" xfId="2876" xr:uid="{00000000-0005-0000-0000-00003F0B0000}"/>
    <cellStyle name="vnhead3" xfId="2877" xr:uid="{00000000-0005-0000-0000-0000400B0000}"/>
    <cellStyle name="vnhead4" xfId="2878" xr:uid="{00000000-0005-0000-0000-0000410B0000}"/>
    <cellStyle name="vntxt1" xfId="2879" xr:uid="{00000000-0005-0000-0000-0000420B0000}"/>
    <cellStyle name="vntxt2" xfId="2880" xr:uid="{00000000-0005-0000-0000-0000430B0000}"/>
    <cellStyle name="Walutowy [0]_Invoices2001Slovakia" xfId="2881" xr:uid="{00000000-0005-0000-0000-0000440B0000}"/>
    <cellStyle name="Walutowy_Invoices2001Slovakia" xfId="2882" xr:uid="{00000000-0005-0000-0000-0000450B0000}"/>
    <cellStyle name="Warning Text 10" xfId="2883" xr:uid="{00000000-0005-0000-0000-0000460B0000}"/>
    <cellStyle name="Warning Text 10 2" xfId="2884" xr:uid="{00000000-0005-0000-0000-0000470B0000}"/>
    <cellStyle name="Warning Text 11" xfId="2885" xr:uid="{00000000-0005-0000-0000-0000480B0000}"/>
    <cellStyle name="Warning Text 11 2" xfId="2886" xr:uid="{00000000-0005-0000-0000-0000490B0000}"/>
    <cellStyle name="Warning Text 12" xfId="2887" xr:uid="{00000000-0005-0000-0000-00004A0B0000}"/>
    <cellStyle name="Warning Text 13" xfId="2888" xr:uid="{00000000-0005-0000-0000-00004B0B0000}"/>
    <cellStyle name="Warning Text 14" xfId="2889" xr:uid="{00000000-0005-0000-0000-00004C0B0000}"/>
    <cellStyle name="Warning Text 15" xfId="2890" xr:uid="{00000000-0005-0000-0000-00004D0B0000}"/>
    <cellStyle name="Warning Text 16" xfId="2891" xr:uid="{00000000-0005-0000-0000-00004E0B0000}"/>
    <cellStyle name="Warning Text 17" xfId="2892" xr:uid="{00000000-0005-0000-0000-00004F0B0000}"/>
    <cellStyle name="Warning Text 18" xfId="2893" xr:uid="{00000000-0005-0000-0000-0000500B0000}"/>
    <cellStyle name="Warning Text 19" xfId="2894" xr:uid="{00000000-0005-0000-0000-0000510B0000}"/>
    <cellStyle name="Warning Text 2" xfId="2895" xr:uid="{00000000-0005-0000-0000-0000520B0000}"/>
    <cellStyle name="Warning Text 20" xfId="2896" xr:uid="{00000000-0005-0000-0000-0000530B0000}"/>
    <cellStyle name="Warning Text 21" xfId="2897" xr:uid="{00000000-0005-0000-0000-0000540B0000}"/>
    <cellStyle name="Warning Text 22" xfId="2898" xr:uid="{00000000-0005-0000-0000-0000550B0000}"/>
    <cellStyle name="Warning Text 23" xfId="2899" xr:uid="{00000000-0005-0000-0000-0000560B0000}"/>
    <cellStyle name="Warning Text 24" xfId="2900" xr:uid="{00000000-0005-0000-0000-0000570B0000}"/>
    <cellStyle name="Warning Text 25" xfId="2901" xr:uid="{00000000-0005-0000-0000-0000580B0000}"/>
    <cellStyle name="Warning Text 26" xfId="2902" xr:uid="{00000000-0005-0000-0000-0000590B0000}"/>
    <cellStyle name="Warning Text 27" xfId="2903" xr:uid="{00000000-0005-0000-0000-00005A0B0000}"/>
    <cellStyle name="Warning Text 28" xfId="2904" xr:uid="{00000000-0005-0000-0000-00005B0B0000}"/>
    <cellStyle name="Warning Text 29" xfId="2905" xr:uid="{00000000-0005-0000-0000-00005C0B0000}"/>
    <cellStyle name="Warning Text 3" xfId="2906" xr:uid="{00000000-0005-0000-0000-00005D0B0000}"/>
    <cellStyle name="Warning Text 30" xfId="2907" xr:uid="{00000000-0005-0000-0000-00005E0B0000}"/>
    <cellStyle name="Warning Text 31" xfId="2908" xr:uid="{00000000-0005-0000-0000-00005F0B0000}"/>
    <cellStyle name="Warning Text 32" xfId="2909" xr:uid="{00000000-0005-0000-0000-0000600B0000}"/>
    <cellStyle name="Warning Text 33" xfId="2910" xr:uid="{00000000-0005-0000-0000-0000610B0000}"/>
    <cellStyle name="Warning Text 34" xfId="2911" xr:uid="{00000000-0005-0000-0000-0000620B0000}"/>
    <cellStyle name="Warning Text 35" xfId="2912" xr:uid="{00000000-0005-0000-0000-0000630B0000}"/>
    <cellStyle name="Warning Text 36" xfId="2913" xr:uid="{00000000-0005-0000-0000-0000640B0000}"/>
    <cellStyle name="Warning Text 37" xfId="2914" xr:uid="{00000000-0005-0000-0000-0000650B0000}"/>
    <cellStyle name="Warning Text 38" xfId="2915" xr:uid="{00000000-0005-0000-0000-0000660B0000}"/>
    <cellStyle name="Warning Text 4" xfId="2916" xr:uid="{00000000-0005-0000-0000-0000670B0000}"/>
    <cellStyle name="Warning Text 4 2" xfId="2917" xr:uid="{00000000-0005-0000-0000-0000680B0000}"/>
    <cellStyle name="Warning Text 5" xfId="2918" xr:uid="{00000000-0005-0000-0000-0000690B0000}"/>
    <cellStyle name="Warning Text 5 2" xfId="2919" xr:uid="{00000000-0005-0000-0000-00006A0B0000}"/>
    <cellStyle name="Warning Text 6" xfId="2920" xr:uid="{00000000-0005-0000-0000-00006B0B0000}"/>
    <cellStyle name="Warning Text 6 2" xfId="2921" xr:uid="{00000000-0005-0000-0000-00006C0B0000}"/>
    <cellStyle name="Warning Text 7" xfId="2922" xr:uid="{00000000-0005-0000-0000-00006D0B0000}"/>
    <cellStyle name="Warning Text 7 2" xfId="2923" xr:uid="{00000000-0005-0000-0000-00006E0B0000}"/>
    <cellStyle name="Warning Text 8" xfId="2924" xr:uid="{00000000-0005-0000-0000-00006F0B0000}"/>
    <cellStyle name="Warning Text 8 2" xfId="2925" xr:uid="{00000000-0005-0000-0000-0000700B0000}"/>
    <cellStyle name="Warning Text 9" xfId="2926" xr:uid="{00000000-0005-0000-0000-0000710B0000}"/>
    <cellStyle name="Warning Text 9 2" xfId="2927" xr:uid="{00000000-0005-0000-0000-0000720B0000}"/>
    <cellStyle name="weekly" xfId="2928" xr:uid="{00000000-0005-0000-0000-0000730B0000}"/>
    <cellStyle name="xuan" xfId="2929" xr:uid="{00000000-0005-0000-0000-0000740B0000}"/>
    <cellStyle name="Yen" xfId="2930" xr:uid="{00000000-0005-0000-0000-0000750B0000}"/>
    <cellStyle name="Yen-Acctg" xfId="2931" xr:uid="{00000000-0005-0000-0000-0000760B0000}"/>
    <cellStyle name="Yen-Actg" xfId="2932" xr:uid="{00000000-0005-0000-0000-0000770B0000}"/>
    <cellStyle name="yenblue" xfId="2933" xr:uid="{00000000-0005-0000-0000-0000780B0000}"/>
    <cellStyle name="δSheet1" xfId="2934" xr:uid="{00000000-0005-0000-0000-0000790B0000}"/>
    <cellStyle name="δSource Var Margin" xfId="2935" xr:uid="{00000000-0005-0000-0000-00007A0B0000}"/>
    <cellStyle name="δtate" xfId="2936" xr:uid="{00000000-0005-0000-0000-00007B0B0000}"/>
    <cellStyle name="δVolume (5-12)" xfId="2937" xr:uid="{00000000-0005-0000-0000-00007C0B0000}"/>
    <cellStyle name="δVolume Model" xfId="2938" xr:uid="{00000000-0005-0000-0000-00007D0B0000}"/>
    <cellStyle name="Обычный_bao cao ban hang noi dia T02.2007" xfId="2939" xr:uid="{00000000-0005-0000-0000-00007E0B0000}"/>
    <cellStyle name=" [0.00]_ Att. 1- Cover" xfId="2940" xr:uid="{00000000-0005-0000-0000-00007F0B0000}"/>
    <cellStyle name="_ Att. 1- Cover" xfId="2941" xr:uid="{00000000-0005-0000-0000-0000800B0000}"/>
    <cellStyle name="?_ Att. 1- Cover" xfId="2942" xr:uid="{00000000-0005-0000-0000-0000810B0000}"/>
    <cellStyle name="똿뗦먛귟 [0.00]_PRODUCT DETAIL Q1" xfId="2943" xr:uid="{00000000-0005-0000-0000-0000820B0000}"/>
    <cellStyle name="똿뗦먛귟_PRODUCT DETAIL Q1" xfId="2944" xr:uid="{00000000-0005-0000-0000-0000830B0000}"/>
    <cellStyle name="믅됞 [0.00]_PRODUCT DETAIL Q1" xfId="2945" xr:uid="{00000000-0005-0000-0000-0000840B0000}"/>
    <cellStyle name="믅됞_PRODUCT DETAIL Q1" xfId="2946" xr:uid="{00000000-0005-0000-0000-0000850B0000}"/>
    <cellStyle name="백분율_95" xfId="2947" xr:uid="{00000000-0005-0000-0000-0000860B0000}"/>
    <cellStyle name="뷭?_BOOKSHIP" xfId="2948" xr:uid="{00000000-0005-0000-0000-0000870B0000}"/>
    <cellStyle name="콤마 [0]_1202" xfId="2949" xr:uid="{00000000-0005-0000-0000-0000880B0000}"/>
    <cellStyle name="콤마_1202" xfId="2950" xr:uid="{00000000-0005-0000-0000-0000890B0000}"/>
    <cellStyle name="통화 [0]_1202" xfId="2951" xr:uid="{00000000-0005-0000-0000-00008A0B0000}"/>
    <cellStyle name="통화_1202" xfId="2952" xr:uid="{00000000-0005-0000-0000-00008B0B0000}"/>
    <cellStyle name="표준_(정보부문)월별인원계획" xfId="2953" xr:uid="{00000000-0005-0000-0000-00008C0B0000}"/>
    <cellStyle name="一般_00Q3902REV.1" xfId="2954" xr:uid="{00000000-0005-0000-0000-00008D0B0000}"/>
    <cellStyle name="仟cc" xfId="2955" xr:uid="{00000000-0005-0000-0000-00008E0B0000}"/>
    <cellStyle name="北02" xfId="2956" xr:uid="{00000000-0005-0000-0000-00008F0B0000}"/>
    <cellStyle name="北cover1 (2)" xfId="2957" xr:uid="{00000000-0005-0000-0000-0000900B0000}"/>
    <cellStyle name="北Sheet1" xfId="2958" xr:uid="{00000000-0005-0000-0000-0000910B0000}"/>
    <cellStyle name="北Source Var Margin" xfId="2959" xr:uid="{00000000-0005-0000-0000-0000920B0000}"/>
    <cellStyle name="北tate" xfId="2960" xr:uid="{00000000-0005-0000-0000-0000930B0000}"/>
    <cellStyle name="北Volume (5-12)" xfId="2961" xr:uid="{00000000-0005-0000-0000-0000940B0000}"/>
    <cellStyle name="北Volume Model" xfId="2962" xr:uid="{00000000-0005-0000-0000-0000950B0000}"/>
    <cellStyle name="千分位[0]_00Q3902REV.1" xfId="2963" xr:uid="{00000000-0005-0000-0000-0000960B0000}"/>
    <cellStyle name="千分位_00Q3902REV.1" xfId="2964" xr:uid="{00000000-0005-0000-0000-0000970B0000}"/>
    <cellStyle name="未定義" xfId="2965" xr:uid="{00000000-0005-0000-0000-0000980B0000}"/>
    <cellStyle name="標準_BOQ-08" xfId="2966" xr:uid="{00000000-0005-0000-0000-0000990B0000}"/>
    <cellStyle name="貨幣 [0]_00Q3902REV.1" xfId="2967" xr:uid="{00000000-0005-0000-0000-00009A0B0000}"/>
    <cellStyle name="貨幣[0]_1997 Indicator " xfId="2968" xr:uid="{00000000-0005-0000-0000-00009B0B0000}"/>
    <cellStyle name="貨幣_00Q3902REV.1" xfId="2969" xr:uid="{00000000-0005-0000-0000-00009C0B0000}"/>
  </cellStyles>
  <dxfs count="10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0033CC"/>
      <color rgb="FF9900CC"/>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home\Users\User\AppData\Local\Microsoft\Windows\Temporary%20Internet%20Files\OLK584D\PL%20theo%20phuong%20an%20chi%20Hang%20duyet\Phieu%20tinh%20gia_dinh%20kem%20P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oai.TT\DL%20MRS%20HOAI\DOJI%20LAND\DU%20AN\TOA%20S2\Chinh%20sach%20S2\PTG\PTG%20S2%20CSBH%2010.05%2020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HD Goc"/>
      <sheetName val="TTHD Loc"/>
      <sheetName val="HDVV"/>
      <sheetName val="HDCPI"/>
      <sheetName val="HD CPI( MB)"/>
      <sheetName val="HD CPI (VV)"/>
      <sheetName val="Tinh lai gia HDMB CPI"/>
      <sheetName val="PTG HDMB CPI"/>
      <sheetName val="Tinh lai gia cua HDVV CPI"/>
      <sheetName val="Tongthu(16.05)"/>
      <sheetName val="PTG HDVV CPI"/>
      <sheetName val="Không xóa 1"/>
    </sheetNames>
    <sheetDataSet>
      <sheetData sheetId="0"/>
      <sheetData sheetId="1"/>
      <sheetData sheetId="2"/>
      <sheetData sheetId="3"/>
      <sheetData sheetId="4"/>
      <sheetData sheetId="5"/>
      <sheetData sheetId="6">
        <row r="8">
          <cell r="C8" t="str">
            <v>R10601</v>
          </cell>
        </row>
        <row r="9">
          <cell r="C9" t="str">
            <v>R10615</v>
          </cell>
        </row>
        <row r="10">
          <cell r="C10" t="str">
            <v>R10625</v>
          </cell>
        </row>
        <row r="11">
          <cell r="C11" t="str">
            <v>R10715</v>
          </cell>
        </row>
        <row r="12">
          <cell r="C12" t="str">
            <v>R10725</v>
          </cell>
        </row>
        <row r="13">
          <cell r="C13" t="str">
            <v>R10726</v>
          </cell>
        </row>
        <row r="14">
          <cell r="C14" t="str">
            <v>R10812.</v>
          </cell>
        </row>
        <row r="15">
          <cell r="C15" t="str">
            <v>R11006</v>
          </cell>
        </row>
        <row r="16">
          <cell r="C16" t="str">
            <v>R11017</v>
          </cell>
        </row>
        <row r="17">
          <cell r="C17" t="str">
            <v>R11023</v>
          </cell>
        </row>
        <row r="18">
          <cell r="C18" t="str">
            <v>R11025</v>
          </cell>
        </row>
        <row r="19">
          <cell r="C19" t="str">
            <v>R112A04</v>
          </cell>
        </row>
        <row r="20">
          <cell r="C20" t="str">
            <v>R112A06</v>
          </cell>
        </row>
        <row r="21">
          <cell r="C21" t="str">
            <v>R112A09</v>
          </cell>
        </row>
        <row r="22">
          <cell r="C22" t="str">
            <v>R112A10</v>
          </cell>
        </row>
        <row r="23">
          <cell r="C23" t="str">
            <v>R112A12B</v>
          </cell>
        </row>
        <row r="24">
          <cell r="C24" t="str">
            <v>R112A25</v>
          </cell>
        </row>
        <row r="25">
          <cell r="C25" t="str">
            <v>R112A26</v>
          </cell>
        </row>
        <row r="26">
          <cell r="C26" t="str">
            <v>R11511</v>
          </cell>
        </row>
        <row r="27">
          <cell r="C27" t="str">
            <v>R11819</v>
          </cell>
        </row>
        <row r="28">
          <cell r="C28" t="str">
            <v>R11904</v>
          </cell>
        </row>
        <row r="29">
          <cell r="C29" t="str">
            <v>R11927</v>
          </cell>
        </row>
        <row r="30">
          <cell r="C30" t="str">
            <v>R12104</v>
          </cell>
        </row>
        <row r="31">
          <cell r="C31" t="str">
            <v>R12115</v>
          </cell>
        </row>
        <row r="32">
          <cell r="C32" t="str">
            <v>R12122</v>
          </cell>
        </row>
        <row r="33">
          <cell r="C33" t="str">
            <v>R12415</v>
          </cell>
        </row>
        <row r="34">
          <cell r="C34" t="str">
            <v>R12423</v>
          </cell>
        </row>
        <row r="35">
          <cell r="C35" t="str">
            <v>R12430</v>
          </cell>
        </row>
        <row r="36">
          <cell r="C36" t="str">
            <v>R12515</v>
          </cell>
        </row>
        <row r="37">
          <cell r="C37" t="str">
            <v>R12818</v>
          </cell>
        </row>
        <row r="38">
          <cell r="C38" t="str">
            <v>R12910</v>
          </cell>
        </row>
        <row r="39">
          <cell r="C39" t="str">
            <v>R12912B</v>
          </cell>
        </row>
        <row r="40">
          <cell r="C40" t="str">
            <v>R13012B</v>
          </cell>
        </row>
        <row r="41">
          <cell r="C41" t="str">
            <v>R13025A</v>
          </cell>
        </row>
        <row r="42">
          <cell r="C42" t="str">
            <v>R13206B</v>
          </cell>
        </row>
        <row r="43">
          <cell r="C43" t="str">
            <v>R13208</v>
          </cell>
        </row>
        <row r="44">
          <cell r="C44" t="str">
            <v>R13210</v>
          </cell>
        </row>
        <row r="45">
          <cell r="C45" t="str">
            <v>R13212B</v>
          </cell>
        </row>
        <row r="46">
          <cell r="C46" t="str">
            <v>R13326B</v>
          </cell>
        </row>
        <row r="47">
          <cell r="C47" t="str">
            <v>R13422</v>
          </cell>
        </row>
        <row r="48">
          <cell r="C48" t="str">
            <v>R13505B</v>
          </cell>
        </row>
        <row r="49">
          <cell r="C49" t="str">
            <v>R20304</v>
          </cell>
        </row>
        <row r="50">
          <cell r="C50" t="str">
            <v>R20310</v>
          </cell>
        </row>
        <row r="51">
          <cell r="C51" t="str">
            <v>R20312B</v>
          </cell>
        </row>
        <row r="52">
          <cell r="C52" t="str">
            <v>R20323</v>
          </cell>
        </row>
        <row r="53">
          <cell r="C53" t="str">
            <v>R20406</v>
          </cell>
        </row>
        <row r="54">
          <cell r="C54" t="str">
            <v>R20423</v>
          </cell>
        </row>
        <row r="55">
          <cell r="C55" t="str">
            <v>R20512B</v>
          </cell>
        </row>
        <row r="56">
          <cell r="C56" t="str">
            <v>R20516</v>
          </cell>
        </row>
        <row r="57">
          <cell r="C57" t="str">
            <v>R20519</v>
          </cell>
        </row>
        <row r="58">
          <cell r="C58" t="str">
            <v>R20525</v>
          </cell>
        </row>
        <row r="59">
          <cell r="C59" t="str">
            <v>R20604</v>
          </cell>
        </row>
        <row r="60">
          <cell r="C60" t="str">
            <v>R20612B</v>
          </cell>
        </row>
        <row r="61">
          <cell r="C61" t="str">
            <v>R20615</v>
          </cell>
        </row>
        <row r="62">
          <cell r="C62" t="str">
            <v>R20621</v>
          </cell>
        </row>
        <row r="63">
          <cell r="C63" t="str">
            <v>R20623</v>
          </cell>
        </row>
        <row r="64">
          <cell r="C64" t="str">
            <v>R20625</v>
          </cell>
        </row>
        <row r="65">
          <cell r="C65" t="str">
            <v>R20627</v>
          </cell>
        </row>
        <row r="66">
          <cell r="C66" t="str">
            <v>R20704</v>
          </cell>
        </row>
        <row r="67">
          <cell r="C67" t="str">
            <v>R20715</v>
          </cell>
        </row>
        <row r="68">
          <cell r="C68" t="str">
            <v>R20719</v>
          </cell>
        </row>
        <row r="69">
          <cell r="C69" t="str">
            <v>R20817</v>
          </cell>
        </row>
        <row r="70">
          <cell r="C70" t="str">
            <v>R20825</v>
          </cell>
        </row>
        <row r="71">
          <cell r="C71" t="str">
            <v>R20917</v>
          </cell>
        </row>
        <row r="72">
          <cell r="C72" t="str">
            <v>R20919</v>
          </cell>
        </row>
        <row r="73">
          <cell r="C73" t="str">
            <v>R20921</v>
          </cell>
        </row>
        <row r="74">
          <cell r="C74" t="str">
            <v>R20923</v>
          </cell>
        </row>
        <row r="75">
          <cell r="C75" t="str">
            <v>R20925</v>
          </cell>
        </row>
        <row r="76">
          <cell r="C76" t="str">
            <v>R21026</v>
          </cell>
        </row>
        <row r="77">
          <cell r="C77" t="str">
            <v>R21116</v>
          </cell>
        </row>
        <row r="78">
          <cell r="C78" t="str">
            <v>R21119</v>
          </cell>
        </row>
        <row r="79">
          <cell r="C79" t="str">
            <v>R21202</v>
          </cell>
        </row>
        <row r="80">
          <cell r="C80" t="str">
            <v>R21212.</v>
          </cell>
        </row>
        <row r="81">
          <cell r="C81" t="str">
            <v>R21215</v>
          </cell>
        </row>
        <row r="82">
          <cell r="C82" t="str">
            <v>R21225</v>
          </cell>
        </row>
        <row r="83">
          <cell r="C83" t="str">
            <v>R21226</v>
          </cell>
        </row>
        <row r="84">
          <cell r="C84" t="str">
            <v>R212A07</v>
          </cell>
        </row>
        <row r="85">
          <cell r="C85" t="str">
            <v>R212A12B</v>
          </cell>
        </row>
        <row r="86">
          <cell r="C86" t="str">
            <v>R212B05</v>
          </cell>
        </row>
        <row r="87">
          <cell r="C87" t="str">
            <v>R212B23</v>
          </cell>
        </row>
        <row r="88">
          <cell r="C88" t="str">
            <v>R21516</v>
          </cell>
        </row>
        <row r="89">
          <cell r="C89" t="str">
            <v>R21617</v>
          </cell>
        </row>
        <row r="90">
          <cell r="C90" t="str">
            <v>R21723</v>
          </cell>
        </row>
        <row r="91">
          <cell r="C91" t="str">
            <v>R22016</v>
          </cell>
        </row>
        <row r="92">
          <cell r="C92" t="str">
            <v>R22123</v>
          </cell>
        </row>
        <row r="93">
          <cell r="C93" t="str">
            <v>R22212.</v>
          </cell>
        </row>
        <row r="94">
          <cell r="C94" t="str">
            <v>R22302</v>
          </cell>
        </row>
        <row r="95">
          <cell r="C95" t="str">
            <v>R22517</v>
          </cell>
        </row>
        <row r="96">
          <cell r="C96" t="str">
            <v>R22521</v>
          </cell>
        </row>
        <row r="97">
          <cell r="C97" t="str">
            <v>R22525</v>
          </cell>
        </row>
        <row r="98">
          <cell r="C98" t="str">
            <v>R22528</v>
          </cell>
        </row>
        <row r="99">
          <cell r="C99" t="str">
            <v>R22716</v>
          </cell>
        </row>
        <row r="100">
          <cell r="C100" t="str">
            <v>R22719</v>
          </cell>
        </row>
        <row r="101">
          <cell r="C101" t="str">
            <v>R22723</v>
          </cell>
        </row>
        <row r="102">
          <cell r="C102" t="str">
            <v>R22810</v>
          </cell>
        </row>
        <row r="103">
          <cell r="C103" t="str">
            <v>R22819</v>
          </cell>
        </row>
        <row r="104">
          <cell r="C104" t="str">
            <v>R22912B</v>
          </cell>
        </row>
        <row r="105">
          <cell r="C105" t="str">
            <v>R22923</v>
          </cell>
        </row>
        <row r="106">
          <cell r="C106" t="str">
            <v>R23108</v>
          </cell>
        </row>
        <row r="107">
          <cell r="C107" t="str">
            <v>R23123</v>
          </cell>
        </row>
        <row r="108">
          <cell r="C108" t="str">
            <v>R23210</v>
          </cell>
        </row>
        <row r="109">
          <cell r="C109" t="str">
            <v>R23212B</v>
          </cell>
        </row>
        <row r="110">
          <cell r="C110" t="str">
            <v>R23215</v>
          </cell>
        </row>
        <row r="111">
          <cell r="C111" t="str">
            <v>R23315</v>
          </cell>
        </row>
        <row r="112">
          <cell r="C112" t="str">
            <v>R23325A</v>
          </cell>
        </row>
        <row r="113">
          <cell r="C113" t="str">
            <v>R40501</v>
          </cell>
        </row>
        <row r="114">
          <cell r="C114" t="str">
            <v>R40502</v>
          </cell>
        </row>
        <row r="115">
          <cell r="C115" t="str">
            <v>R40503</v>
          </cell>
        </row>
        <row r="116">
          <cell r="C116" t="str">
            <v>R40505</v>
          </cell>
        </row>
        <row r="117">
          <cell r="C117" t="str">
            <v>R40506</v>
          </cell>
        </row>
        <row r="118">
          <cell r="C118" t="str">
            <v>R40509</v>
          </cell>
        </row>
        <row r="119">
          <cell r="C119" t="str">
            <v>R40515</v>
          </cell>
        </row>
        <row r="120">
          <cell r="C120" t="str">
            <v>R40517</v>
          </cell>
        </row>
        <row r="121">
          <cell r="C121" t="str">
            <v>R40518</v>
          </cell>
        </row>
        <row r="122">
          <cell r="C122" t="str">
            <v>R40519</v>
          </cell>
        </row>
        <row r="123">
          <cell r="C123" t="str">
            <v>R40523</v>
          </cell>
        </row>
        <row r="124">
          <cell r="C124" t="str">
            <v>R40525</v>
          </cell>
        </row>
        <row r="125">
          <cell r="C125" t="str">
            <v>R40603</v>
          </cell>
        </row>
        <row r="126">
          <cell r="C126" t="str">
            <v>R40605</v>
          </cell>
        </row>
        <row r="127">
          <cell r="C127" t="str">
            <v>R40606</v>
          </cell>
        </row>
        <row r="128">
          <cell r="C128" t="str">
            <v>R40607</v>
          </cell>
        </row>
        <row r="129">
          <cell r="C129" t="str">
            <v>R40608</v>
          </cell>
        </row>
        <row r="130">
          <cell r="C130" t="str">
            <v>R40611</v>
          </cell>
        </row>
        <row r="131">
          <cell r="C131" t="str">
            <v>R40615</v>
          </cell>
        </row>
        <row r="132">
          <cell r="C132" t="str">
            <v>R40621</v>
          </cell>
        </row>
        <row r="133">
          <cell r="C133" t="str">
            <v>R40622</v>
          </cell>
        </row>
        <row r="134">
          <cell r="C134" t="str">
            <v>R40702</v>
          </cell>
        </row>
        <row r="135">
          <cell r="C135" t="str">
            <v>R40705</v>
          </cell>
        </row>
        <row r="136">
          <cell r="C136" t="str">
            <v>R40708</v>
          </cell>
        </row>
        <row r="137">
          <cell r="C137" t="str">
            <v>R40710</v>
          </cell>
        </row>
        <row r="138">
          <cell r="C138" t="str">
            <v>R40717</v>
          </cell>
        </row>
        <row r="139">
          <cell r="C139" t="str">
            <v>R40718</v>
          </cell>
        </row>
        <row r="140">
          <cell r="C140" t="str">
            <v>R40723</v>
          </cell>
        </row>
        <row r="141">
          <cell r="C141" t="str">
            <v>R40803</v>
          </cell>
        </row>
        <row r="142">
          <cell r="C142" t="str">
            <v>R40805</v>
          </cell>
        </row>
        <row r="143">
          <cell r="C143" t="str">
            <v>R40810</v>
          </cell>
        </row>
        <row r="144">
          <cell r="C144" t="str">
            <v>R40811</v>
          </cell>
        </row>
        <row r="145">
          <cell r="C145" t="str">
            <v>R40812.</v>
          </cell>
        </row>
        <row r="146">
          <cell r="C146" t="str">
            <v>R40812A</v>
          </cell>
        </row>
        <row r="147">
          <cell r="C147" t="str">
            <v>R40815</v>
          </cell>
        </row>
        <row r="148">
          <cell r="C148" t="str">
            <v>R40817</v>
          </cell>
        </row>
        <row r="149">
          <cell r="C149" t="str">
            <v>R40818</v>
          </cell>
        </row>
        <row r="150">
          <cell r="C150" t="str">
            <v>R40819</v>
          </cell>
        </row>
        <row r="151">
          <cell r="C151" t="str">
            <v>R40823</v>
          </cell>
        </row>
        <row r="152">
          <cell r="C152" t="str">
            <v>R40824</v>
          </cell>
        </row>
        <row r="153">
          <cell r="C153" t="str">
            <v>R41004</v>
          </cell>
        </row>
        <row r="154">
          <cell r="C154" t="str">
            <v>R41009</v>
          </cell>
        </row>
        <row r="155">
          <cell r="C155" t="str">
            <v>R41011</v>
          </cell>
        </row>
        <row r="156">
          <cell r="C156" t="str">
            <v>R41016</v>
          </cell>
        </row>
        <row r="157">
          <cell r="C157" t="str">
            <v>R41018</v>
          </cell>
        </row>
        <row r="158">
          <cell r="C158" t="str">
            <v>R41019</v>
          </cell>
        </row>
        <row r="159">
          <cell r="C159" t="str">
            <v>R41020</v>
          </cell>
        </row>
        <row r="160">
          <cell r="C160" t="str">
            <v>R41022</v>
          </cell>
        </row>
        <row r="161">
          <cell r="C161" t="str">
            <v>R41023</v>
          </cell>
        </row>
        <row r="162">
          <cell r="C162" t="str">
            <v>R41024</v>
          </cell>
        </row>
        <row r="163">
          <cell r="C163" t="str">
            <v>R41025</v>
          </cell>
        </row>
        <row r="164">
          <cell r="C164" t="str">
            <v>R41101</v>
          </cell>
        </row>
        <row r="165">
          <cell r="C165" t="str">
            <v>R41102</v>
          </cell>
        </row>
        <row r="166">
          <cell r="C166" t="str">
            <v>R41104</v>
          </cell>
        </row>
        <row r="167">
          <cell r="C167" t="str">
            <v>R41106</v>
          </cell>
        </row>
        <row r="168">
          <cell r="C168" t="str">
            <v>R41109</v>
          </cell>
        </row>
        <row r="169">
          <cell r="C169" t="str">
            <v>R41111</v>
          </cell>
        </row>
        <row r="170">
          <cell r="C170" t="str">
            <v>R41112B</v>
          </cell>
        </row>
        <row r="171">
          <cell r="C171" t="str">
            <v>R41115</v>
          </cell>
        </row>
        <row r="172">
          <cell r="C172" t="str">
            <v>R41122</v>
          </cell>
        </row>
        <row r="173">
          <cell r="C173" t="str">
            <v>R41124</v>
          </cell>
        </row>
        <row r="174">
          <cell r="C174" t="str">
            <v>R41126</v>
          </cell>
        </row>
        <row r="175">
          <cell r="C175" t="str">
            <v>R41201</v>
          </cell>
        </row>
        <row r="176">
          <cell r="C176" t="str">
            <v>R41203</v>
          </cell>
        </row>
        <row r="177">
          <cell r="C177" t="str">
            <v>R41204</v>
          </cell>
        </row>
        <row r="178">
          <cell r="C178" t="str">
            <v>R41205</v>
          </cell>
        </row>
        <row r="179">
          <cell r="C179" t="str">
            <v>R41206</v>
          </cell>
        </row>
        <row r="180">
          <cell r="C180" t="str">
            <v>R41207</v>
          </cell>
        </row>
        <row r="181">
          <cell r="C181" t="str">
            <v>R41210</v>
          </cell>
        </row>
        <row r="182">
          <cell r="C182" t="str">
            <v>R41212A</v>
          </cell>
        </row>
        <row r="183">
          <cell r="C183" t="str">
            <v>R41215</v>
          </cell>
        </row>
        <row r="184">
          <cell r="C184" t="str">
            <v>R41216</v>
          </cell>
        </row>
        <row r="185">
          <cell r="C185" t="str">
            <v>R41217</v>
          </cell>
        </row>
        <row r="186">
          <cell r="C186" t="str">
            <v>R41218</v>
          </cell>
        </row>
        <row r="187">
          <cell r="C187" t="str">
            <v>R41221</v>
          </cell>
        </row>
        <row r="188">
          <cell r="C188" t="str">
            <v>R41222</v>
          </cell>
        </row>
        <row r="189">
          <cell r="C189" t="str">
            <v>R412B04</v>
          </cell>
        </row>
        <row r="190">
          <cell r="C190" t="str">
            <v>R412B05</v>
          </cell>
        </row>
        <row r="191">
          <cell r="C191" t="str">
            <v>R412B06</v>
          </cell>
        </row>
        <row r="192">
          <cell r="C192" t="str">
            <v>R412B07</v>
          </cell>
        </row>
        <row r="193">
          <cell r="C193" t="str">
            <v>R412B08</v>
          </cell>
        </row>
        <row r="194">
          <cell r="C194" t="str">
            <v>R412B11</v>
          </cell>
        </row>
        <row r="195">
          <cell r="C195" t="str">
            <v>R412B18</v>
          </cell>
        </row>
        <row r="196">
          <cell r="C196" t="str">
            <v>R412B21</v>
          </cell>
        </row>
        <row r="197">
          <cell r="C197" t="str">
            <v>R412B22</v>
          </cell>
        </row>
        <row r="198">
          <cell r="C198" t="str">
            <v>R412B24</v>
          </cell>
        </row>
        <row r="199">
          <cell r="C199" t="str">
            <v>R412B26</v>
          </cell>
        </row>
        <row r="200">
          <cell r="C200" t="str">
            <v>R41501</v>
          </cell>
        </row>
        <row r="201">
          <cell r="C201" t="str">
            <v>R41502</v>
          </cell>
        </row>
        <row r="202">
          <cell r="C202" t="str">
            <v>R41504</v>
          </cell>
        </row>
        <row r="203">
          <cell r="C203" t="str">
            <v>R41508</v>
          </cell>
        </row>
        <row r="204">
          <cell r="C204" t="str">
            <v>R41516</v>
          </cell>
        </row>
        <row r="205">
          <cell r="C205" t="str">
            <v>R41518</v>
          </cell>
        </row>
        <row r="206">
          <cell r="C206" t="str">
            <v>R41520</v>
          </cell>
        </row>
        <row r="207">
          <cell r="C207" t="str">
            <v>R41522</v>
          </cell>
        </row>
        <row r="208">
          <cell r="C208" t="str">
            <v>R41523</v>
          </cell>
        </row>
        <row r="209">
          <cell r="C209" t="str">
            <v>R41525</v>
          </cell>
        </row>
        <row r="210">
          <cell r="C210" t="str">
            <v>R41526</v>
          </cell>
        </row>
        <row r="211">
          <cell r="C211" t="str">
            <v>R41605</v>
          </cell>
        </row>
        <row r="212">
          <cell r="C212" t="str">
            <v>R41606</v>
          </cell>
        </row>
        <row r="213">
          <cell r="C213" t="str">
            <v>R41607</v>
          </cell>
        </row>
        <row r="214">
          <cell r="C214" t="str">
            <v>R41608</v>
          </cell>
        </row>
        <row r="215">
          <cell r="C215" t="str">
            <v>R41611</v>
          </cell>
        </row>
        <row r="216">
          <cell r="C216" t="str">
            <v>R41612.</v>
          </cell>
        </row>
        <row r="217">
          <cell r="C217" t="str">
            <v>R41616</v>
          </cell>
        </row>
        <row r="218">
          <cell r="C218" t="str">
            <v>R41618</v>
          </cell>
        </row>
        <row r="219">
          <cell r="C219" t="str">
            <v>R41620</v>
          </cell>
        </row>
        <row r="220">
          <cell r="C220" t="str">
            <v>R41621</v>
          </cell>
        </row>
        <row r="221">
          <cell r="C221" t="str">
            <v>R41624</v>
          </cell>
        </row>
        <row r="222">
          <cell r="C222" t="str">
            <v>R41625</v>
          </cell>
        </row>
        <row r="223">
          <cell r="C223" t="str">
            <v>R41710</v>
          </cell>
        </row>
        <row r="224">
          <cell r="C224" t="str">
            <v>R41722</v>
          </cell>
        </row>
        <row r="225">
          <cell r="C225" t="str">
            <v>R41725</v>
          </cell>
        </row>
        <row r="226">
          <cell r="C226" t="str">
            <v>R41823</v>
          </cell>
        </row>
        <row r="227">
          <cell r="C227" t="str">
            <v>R41902</v>
          </cell>
        </row>
        <row r="228">
          <cell r="C228" t="str">
            <v>R41904</v>
          </cell>
        </row>
        <row r="229">
          <cell r="C229" t="str">
            <v>R41908</v>
          </cell>
        </row>
        <row r="230">
          <cell r="C230" t="str">
            <v>R41911</v>
          </cell>
        </row>
        <row r="231">
          <cell r="C231" t="str">
            <v>R41912.</v>
          </cell>
        </row>
        <row r="232">
          <cell r="C232" t="str">
            <v>R41918</v>
          </cell>
        </row>
        <row r="233">
          <cell r="C233" t="str">
            <v>R41924</v>
          </cell>
        </row>
        <row r="234">
          <cell r="C234" t="str">
            <v>R41926</v>
          </cell>
        </row>
        <row r="235">
          <cell r="C235" t="str">
            <v>R42001</v>
          </cell>
        </row>
        <row r="236">
          <cell r="C236" t="str">
            <v>R42007</v>
          </cell>
        </row>
        <row r="237">
          <cell r="C237" t="str">
            <v>R42008</v>
          </cell>
        </row>
        <row r="238">
          <cell r="C238" t="str">
            <v>R42009</v>
          </cell>
        </row>
        <row r="239">
          <cell r="C239" t="str">
            <v>R42010</v>
          </cell>
        </row>
        <row r="240">
          <cell r="C240" t="str">
            <v>R42011</v>
          </cell>
        </row>
        <row r="241">
          <cell r="C241" t="str">
            <v>R42018</v>
          </cell>
        </row>
        <row r="242">
          <cell r="C242" t="str">
            <v>R42104</v>
          </cell>
        </row>
        <row r="243">
          <cell r="C243" t="str">
            <v>R42105</v>
          </cell>
        </row>
        <row r="244">
          <cell r="C244" t="str">
            <v>R42106</v>
          </cell>
        </row>
        <row r="245">
          <cell r="C245" t="str">
            <v>R42107</v>
          </cell>
        </row>
        <row r="246">
          <cell r="C246" t="str">
            <v>R42108</v>
          </cell>
        </row>
        <row r="247">
          <cell r="C247" t="str">
            <v>R42109</v>
          </cell>
        </row>
        <row r="248">
          <cell r="C248" t="str">
            <v>R42112A</v>
          </cell>
        </row>
        <row r="249">
          <cell r="C249" t="str">
            <v>R42116</v>
          </cell>
        </row>
        <row r="250">
          <cell r="C250" t="str">
            <v>R42118</v>
          </cell>
        </row>
        <row r="251">
          <cell r="C251" t="str">
            <v>R42120</v>
          </cell>
        </row>
        <row r="252">
          <cell r="C252" t="str">
            <v>R42121</v>
          </cell>
        </row>
        <row r="253">
          <cell r="C253" t="str">
            <v>R42123</v>
          </cell>
        </row>
        <row r="254">
          <cell r="C254" t="str">
            <v>R42125</v>
          </cell>
        </row>
        <row r="255">
          <cell r="C255" t="str">
            <v>R42126</v>
          </cell>
        </row>
        <row r="256">
          <cell r="C256" t="str">
            <v>R42201</v>
          </cell>
        </row>
        <row r="257">
          <cell r="C257" t="str">
            <v>R42202</v>
          </cell>
        </row>
        <row r="258">
          <cell r="C258" t="str">
            <v>R42203</v>
          </cell>
        </row>
        <row r="259">
          <cell r="C259" t="str">
            <v>R42204</v>
          </cell>
        </row>
        <row r="260">
          <cell r="C260" t="str">
            <v>R42205</v>
          </cell>
        </row>
        <row r="261">
          <cell r="C261" t="str">
            <v>R42208</v>
          </cell>
        </row>
        <row r="262">
          <cell r="C262" t="str">
            <v>R42210</v>
          </cell>
        </row>
        <row r="263">
          <cell r="C263" t="str">
            <v>R42211</v>
          </cell>
        </row>
        <row r="264">
          <cell r="C264" t="str">
            <v>R42212A</v>
          </cell>
        </row>
        <row r="265">
          <cell r="C265" t="str">
            <v>R42218</v>
          </cell>
        </row>
        <row r="266">
          <cell r="C266" t="str">
            <v>R42219</v>
          </cell>
        </row>
        <row r="267">
          <cell r="C267" t="str">
            <v>R42221</v>
          </cell>
        </row>
        <row r="268">
          <cell r="C268" t="str">
            <v>R42223</v>
          </cell>
        </row>
        <row r="269">
          <cell r="C269" t="str">
            <v>R42401</v>
          </cell>
        </row>
        <row r="270">
          <cell r="C270" t="str">
            <v>R42406</v>
          </cell>
        </row>
        <row r="271">
          <cell r="C271" t="str">
            <v>R42408</v>
          </cell>
        </row>
        <row r="272">
          <cell r="C272" t="str">
            <v>R42410</v>
          </cell>
        </row>
        <row r="273">
          <cell r="C273" t="str">
            <v>R42412.</v>
          </cell>
        </row>
        <row r="274">
          <cell r="C274" t="str">
            <v>R42416</v>
          </cell>
        </row>
        <row r="275">
          <cell r="C275" t="str">
            <v>R42518</v>
          </cell>
        </row>
        <row r="276">
          <cell r="C276" t="str">
            <v>R42524</v>
          </cell>
        </row>
        <row r="277">
          <cell r="C277" t="str">
            <v>R42525</v>
          </cell>
        </row>
        <row r="278">
          <cell r="C278" t="str">
            <v>R42526</v>
          </cell>
        </row>
        <row r="279">
          <cell r="C279" t="str">
            <v>R42606</v>
          </cell>
        </row>
        <row r="280">
          <cell r="C280" t="str">
            <v>R42607</v>
          </cell>
        </row>
        <row r="281">
          <cell r="C281" t="str">
            <v>R42608</v>
          </cell>
        </row>
        <row r="282">
          <cell r="C282" t="str">
            <v>R42620</v>
          </cell>
        </row>
        <row r="283">
          <cell r="C283" t="str">
            <v>R42626</v>
          </cell>
        </row>
        <row r="284">
          <cell r="C284" t="str">
            <v>R42801</v>
          </cell>
        </row>
        <row r="285">
          <cell r="C285" t="str">
            <v>R42803</v>
          </cell>
        </row>
        <row r="286">
          <cell r="C286" t="str">
            <v>R42804</v>
          </cell>
        </row>
        <row r="287">
          <cell r="C287" t="str">
            <v>R42808</v>
          </cell>
        </row>
        <row r="288">
          <cell r="C288" t="str">
            <v>R42906</v>
          </cell>
        </row>
        <row r="289">
          <cell r="C289" t="str">
            <v>R43201</v>
          </cell>
        </row>
        <row r="290">
          <cell r="C290" t="str">
            <v>R43202</v>
          </cell>
        </row>
        <row r="291">
          <cell r="C291" t="str">
            <v>R43203</v>
          </cell>
        </row>
        <row r="292">
          <cell r="C292" t="str">
            <v>R43204</v>
          </cell>
        </row>
        <row r="293">
          <cell r="C293" t="str">
            <v>R43205</v>
          </cell>
        </row>
        <row r="294">
          <cell r="C294" t="str">
            <v>R43210</v>
          </cell>
        </row>
        <row r="295">
          <cell r="C295" t="str">
            <v>R43211</v>
          </cell>
        </row>
        <row r="296">
          <cell r="C296" t="str">
            <v>R43302</v>
          </cell>
        </row>
        <row r="297">
          <cell r="C297" t="str">
            <v>R43312.</v>
          </cell>
        </row>
        <row r="298">
          <cell r="C298" t="str">
            <v>R43318</v>
          </cell>
        </row>
        <row r="299">
          <cell r="C299" t="str">
            <v>R43321</v>
          </cell>
        </row>
        <row r="300">
          <cell r="C300" t="str">
            <v>R43323</v>
          </cell>
        </row>
        <row r="301">
          <cell r="C301" t="str">
            <v>R10501</v>
          </cell>
        </row>
        <row r="302">
          <cell r="C302" t="str">
            <v>R10504</v>
          </cell>
        </row>
        <row r="303">
          <cell r="C303" t="str">
            <v>R10515</v>
          </cell>
        </row>
        <row r="304">
          <cell r="C304" t="str">
            <v>R10522</v>
          </cell>
        </row>
        <row r="305">
          <cell r="C305" t="str">
            <v>R10525</v>
          </cell>
        </row>
        <row r="306">
          <cell r="C306" t="str">
            <v>R10607</v>
          </cell>
        </row>
        <row r="307">
          <cell r="C307" t="str">
            <v>R10609</v>
          </cell>
        </row>
        <row r="308">
          <cell r="C308" t="str">
            <v>R10612.</v>
          </cell>
        </row>
        <row r="309">
          <cell r="C309" t="str">
            <v>R10627</v>
          </cell>
        </row>
        <row r="310">
          <cell r="C310" t="str">
            <v>R10628</v>
          </cell>
        </row>
        <row r="311">
          <cell r="C311" t="str">
            <v>R10630</v>
          </cell>
        </row>
        <row r="312">
          <cell r="C312" t="str">
            <v>R10703</v>
          </cell>
        </row>
        <row r="313">
          <cell r="C313" t="str">
            <v>R10704</v>
          </cell>
        </row>
        <row r="314">
          <cell r="C314" t="str">
            <v>R10705</v>
          </cell>
        </row>
        <row r="315">
          <cell r="C315" t="str">
            <v>R10706</v>
          </cell>
        </row>
        <row r="316">
          <cell r="C316" t="str">
            <v>R10708</v>
          </cell>
        </row>
        <row r="317">
          <cell r="C317" t="str">
            <v>R10710</v>
          </cell>
        </row>
        <row r="318">
          <cell r="C318" t="str">
            <v>R10711</v>
          </cell>
        </row>
        <row r="319">
          <cell r="C319" t="str">
            <v>R10721</v>
          </cell>
        </row>
        <row r="320">
          <cell r="C320" t="str">
            <v>R10724</v>
          </cell>
        </row>
        <row r="321">
          <cell r="C321" t="str">
            <v>R10801</v>
          </cell>
        </row>
        <row r="322">
          <cell r="C322" t="str">
            <v>R10806</v>
          </cell>
        </row>
        <row r="323">
          <cell r="C323" t="str">
            <v>R10808</v>
          </cell>
        </row>
        <row r="324">
          <cell r="C324" t="str">
            <v>R10809</v>
          </cell>
        </row>
        <row r="325">
          <cell r="C325" t="str">
            <v>R10812B</v>
          </cell>
        </row>
        <row r="326">
          <cell r="C326" t="str">
            <v>R10822</v>
          </cell>
        </row>
        <row r="327">
          <cell r="C327" t="str">
            <v>R10824</v>
          </cell>
        </row>
        <row r="328">
          <cell r="C328" t="str">
            <v>R10826</v>
          </cell>
        </row>
        <row r="329">
          <cell r="C329" t="str">
            <v>R10827</v>
          </cell>
        </row>
        <row r="330">
          <cell r="C330" t="str">
            <v>R10830</v>
          </cell>
        </row>
        <row r="331">
          <cell r="C331" t="str">
            <v>R10907</v>
          </cell>
        </row>
        <row r="332">
          <cell r="C332" t="str">
            <v>R10910</v>
          </cell>
        </row>
        <row r="333">
          <cell r="C333" t="str">
            <v>R10911</v>
          </cell>
        </row>
        <row r="334">
          <cell r="C334" t="str">
            <v>R10912.</v>
          </cell>
        </row>
        <row r="335">
          <cell r="C335" t="str">
            <v>R10912A</v>
          </cell>
        </row>
        <row r="336">
          <cell r="C336" t="str">
            <v>R10915</v>
          </cell>
        </row>
        <row r="337">
          <cell r="C337" t="str">
            <v>R10916</v>
          </cell>
        </row>
        <row r="338">
          <cell r="C338" t="str">
            <v>R10923</v>
          </cell>
        </row>
        <row r="339">
          <cell r="C339" t="str">
            <v>R10924</v>
          </cell>
        </row>
        <row r="340">
          <cell r="C340" t="str">
            <v>R10928</v>
          </cell>
        </row>
        <row r="341">
          <cell r="C341" t="str">
            <v>R10930</v>
          </cell>
        </row>
        <row r="342">
          <cell r="C342" t="str">
            <v>R11005</v>
          </cell>
        </row>
        <row r="343">
          <cell r="C343" t="str">
            <v>R11007</v>
          </cell>
        </row>
        <row r="344">
          <cell r="C344" t="str">
            <v>R11010</v>
          </cell>
        </row>
        <row r="345">
          <cell r="C345" t="str">
            <v>R11012A</v>
          </cell>
        </row>
        <row r="346">
          <cell r="C346" t="str">
            <v>R11015</v>
          </cell>
        </row>
        <row r="347">
          <cell r="C347" t="str">
            <v>R11020</v>
          </cell>
        </row>
        <row r="348">
          <cell r="C348" t="str">
            <v>R11024</v>
          </cell>
        </row>
        <row r="349">
          <cell r="C349" t="str">
            <v>R11104</v>
          </cell>
        </row>
        <row r="350">
          <cell r="C350" t="str">
            <v>R11107</v>
          </cell>
        </row>
        <row r="351">
          <cell r="C351" t="str">
            <v>R11111</v>
          </cell>
        </row>
        <row r="352">
          <cell r="C352" t="str">
            <v>R11117</v>
          </cell>
        </row>
        <row r="353">
          <cell r="C353" t="str">
            <v>R11120</v>
          </cell>
        </row>
        <row r="354">
          <cell r="C354" t="str">
            <v>R11121</v>
          </cell>
        </row>
        <row r="355">
          <cell r="C355" t="str">
            <v>R11129</v>
          </cell>
        </row>
        <row r="356">
          <cell r="C356" t="str">
            <v>R11201</v>
          </cell>
        </row>
        <row r="357">
          <cell r="C357" t="str">
            <v>R11203</v>
          </cell>
        </row>
        <row r="358">
          <cell r="C358" t="str">
            <v>R11204</v>
          </cell>
        </row>
        <row r="359">
          <cell r="C359" t="str">
            <v>R11206</v>
          </cell>
        </row>
        <row r="360">
          <cell r="C360" t="str">
            <v>R11208</v>
          </cell>
        </row>
        <row r="361">
          <cell r="C361" t="str">
            <v>R11212B</v>
          </cell>
        </row>
        <row r="362">
          <cell r="C362" t="str">
            <v>R11225</v>
          </cell>
        </row>
        <row r="363">
          <cell r="C363" t="str">
            <v>R11226</v>
          </cell>
        </row>
        <row r="364">
          <cell r="C364" t="str">
            <v>R11229</v>
          </cell>
        </row>
        <row r="365">
          <cell r="C365" t="str">
            <v>R112A03</v>
          </cell>
        </row>
        <row r="366">
          <cell r="C366" t="str">
            <v>R112A05</v>
          </cell>
        </row>
        <row r="367">
          <cell r="C367" t="str">
            <v>R112A08</v>
          </cell>
        </row>
        <row r="368">
          <cell r="C368" t="str">
            <v>R112A16</v>
          </cell>
        </row>
        <row r="369">
          <cell r="C369" t="str">
            <v>R112A20</v>
          </cell>
        </row>
        <row r="370">
          <cell r="C370" t="str">
            <v>R112B04</v>
          </cell>
        </row>
        <row r="371">
          <cell r="C371" t="str">
            <v>R112B07</v>
          </cell>
        </row>
        <row r="372">
          <cell r="C372" t="str">
            <v>R112B16</v>
          </cell>
        </row>
        <row r="373">
          <cell r="C373" t="str">
            <v>R112B18</v>
          </cell>
        </row>
        <row r="374">
          <cell r="C374" t="str">
            <v>R112B20</v>
          </cell>
        </row>
        <row r="375">
          <cell r="C375" t="str">
            <v>R112B23</v>
          </cell>
        </row>
        <row r="376">
          <cell r="C376" t="str">
            <v>R112B26</v>
          </cell>
        </row>
        <row r="377">
          <cell r="C377" t="str">
            <v>R112B28</v>
          </cell>
        </row>
        <row r="378">
          <cell r="C378" t="str">
            <v>R112B29</v>
          </cell>
        </row>
        <row r="379">
          <cell r="C379" t="str">
            <v>R11502</v>
          </cell>
        </row>
        <row r="380">
          <cell r="C380" t="str">
            <v>R11503</v>
          </cell>
        </row>
        <row r="381">
          <cell r="C381" t="str">
            <v>R11504</v>
          </cell>
        </row>
        <row r="382">
          <cell r="C382" t="str">
            <v>R11505</v>
          </cell>
        </row>
        <row r="383">
          <cell r="C383" t="str">
            <v>R11506</v>
          </cell>
        </row>
        <row r="384">
          <cell r="C384" t="str">
            <v>R11507</v>
          </cell>
        </row>
        <row r="385">
          <cell r="C385" t="str">
            <v>R11508</v>
          </cell>
        </row>
        <row r="386">
          <cell r="C386" t="str">
            <v>R11512.</v>
          </cell>
        </row>
        <row r="387">
          <cell r="C387" t="str">
            <v>R11512B</v>
          </cell>
        </row>
        <row r="388">
          <cell r="C388" t="str">
            <v>R11515</v>
          </cell>
        </row>
        <row r="389">
          <cell r="C389" t="str">
            <v>R11518</v>
          </cell>
        </row>
        <row r="390">
          <cell r="C390" t="str">
            <v>R11519</v>
          </cell>
        </row>
        <row r="391">
          <cell r="C391" t="str">
            <v>R11520</v>
          </cell>
        </row>
        <row r="392">
          <cell r="C392" t="str">
            <v>R11522</v>
          </cell>
        </row>
        <row r="393">
          <cell r="C393" t="str">
            <v>R11528</v>
          </cell>
        </row>
        <row r="394">
          <cell r="C394" t="str">
            <v>R11530</v>
          </cell>
        </row>
        <row r="395">
          <cell r="C395" t="str">
            <v>R11602</v>
          </cell>
        </row>
        <row r="396">
          <cell r="C396" t="str">
            <v>R11604</v>
          </cell>
        </row>
        <row r="397">
          <cell r="C397" t="str">
            <v>R11605</v>
          </cell>
        </row>
        <row r="398">
          <cell r="C398" t="str">
            <v>R11607</v>
          </cell>
        </row>
        <row r="399">
          <cell r="C399" t="str">
            <v>R11612B</v>
          </cell>
        </row>
        <row r="400">
          <cell r="C400" t="str">
            <v>R11616</v>
          </cell>
        </row>
        <row r="401">
          <cell r="C401" t="str">
            <v>R11617</v>
          </cell>
        </row>
        <row r="402">
          <cell r="C402" t="str">
            <v>R11624</v>
          </cell>
        </row>
        <row r="403">
          <cell r="C403" t="str">
            <v>R11628</v>
          </cell>
        </row>
        <row r="404">
          <cell r="C404" t="str">
            <v>R11701</v>
          </cell>
        </row>
        <row r="405">
          <cell r="C405" t="str">
            <v>R11712B</v>
          </cell>
        </row>
        <row r="406">
          <cell r="C406" t="str">
            <v>R11716</v>
          </cell>
        </row>
        <row r="407">
          <cell r="C407" t="str">
            <v>R11724</v>
          </cell>
        </row>
        <row r="408">
          <cell r="C408" t="str">
            <v>R11726</v>
          </cell>
        </row>
        <row r="409">
          <cell r="C409" t="str">
            <v>R11728</v>
          </cell>
        </row>
        <row r="410">
          <cell r="C410" t="str">
            <v>R11802</v>
          </cell>
        </row>
        <row r="411">
          <cell r="C411" t="str">
            <v>R11812A</v>
          </cell>
        </row>
        <row r="412">
          <cell r="C412" t="str">
            <v>R11826</v>
          </cell>
        </row>
        <row r="413">
          <cell r="C413" t="str">
            <v>R11911</v>
          </cell>
        </row>
        <row r="414">
          <cell r="C414" t="str">
            <v>R11918</v>
          </cell>
        </row>
        <row r="415">
          <cell r="C415" t="str">
            <v>R11924</v>
          </cell>
        </row>
        <row r="416">
          <cell r="C416" t="str">
            <v>R11929</v>
          </cell>
        </row>
        <row r="417">
          <cell r="C417" t="str">
            <v>R11930</v>
          </cell>
        </row>
        <row r="418">
          <cell r="C418" t="str">
            <v>R12101</v>
          </cell>
        </row>
        <row r="419">
          <cell r="C419" t="str">
            <v>R12103</v>
          </cell>
        </row>
        <row r="420">
          <cell r="C420" t="str">
            <v>R12105</v>
          </cell>
        </row>
        <row r="421">
          <cell r="C421" t="str">
            <v>R12106</v>
          </cell>
        </row>
        <row r="422">
          <cell r="C422" t="str">
            <v>R12108</v>
          </cell>
        </row>
        <row r="423">
          <cell r="C423" t="str">
            <v>R12109</v>
          </cell>
        </row>
        <row r="424">
          <cell r="C424" t="str">
            <v>R12111</v>
          </cell>
        </row>
        <row r="425">
          <cell r="C425" t="str">
            <v>R12112A</v>
          </cell>
        </row>
        <row r="426">
          <cell r="C426" t="str">
            <v>R12112B</v>
          </cell>
        </row>
        <row r="427">
          <cell r="C427" t="str">
            <v>R12120</v>
          </cell>
        </row>
        <row r="428">
          <cell r="C428" t="str">
            <v>R12212.</v>
          </cell>
        </row>
        <row r="429">
          <cell r="C429" t="str">
            <v>R12212B</v>
          </cell>
        </row>
        <row r="430">
          <cell r="C430" t="str">
            <v>R12215</v>
          </cell>
        </row>
        <row r="431">
          <cell r="C431" t="str">
            <v>R12216</v>
          </cell>
        </row>
        <row r="432">
          <cell r="C432" t="str">
            <v>R12218</v>
          </cell>
        </row>
        <row r="433">
          <cell r="C433" t="str">
            <v>R12220</v>
          </cell>
        </row>
        <row r="434">
          <cell r="C434" t="str">
            <v>R12222</v>
          </cell>
        </row>
        <row r="435">
          <cell r="C435" t="str">
            <v>R12308</v>
          </cell>
        </row>
        <row r="436">
          <cell r="C436" t="str">
            <v>R12309</v>
          </cell>
        </row>
        <row r="437">
          <cell r="C437" t="str">
            <v>R12316</v>
          </cell>
        </row>
        <row r="438">
          <cell r="C438" t="str">
            <v>R12322</v>
          </cell>
        </row>
        <row r="439">
          <cell r="C439" t="str">
            <v>R12327</v>
          </cell>
        </row>
        <row r="440">
          <cell r="C440" t="str">
            <v>R12329</v>
          </cell>
        </row>
        <row r="441">
          <cell r="C441" t="str">
            <v>R12412.</v>
          </cell>
        </row>
        <row r="442">
          <cell r="C442" t="str">
            <v>R12426</v>
          </cell>
        </row>
        <row r="443">
          <cell r="C443" t="str">
            <v>R12502</v>
          </cell>
        </row>
        <row r="444">
          <cell r="C444" t="str">
            <v>R12505</v>
          </cell>
        </row>
        <row r="445">
          <cell r="C445" t="str">
            <v>R12511</v>
          </cell>
        </row>
        <row r="446">
          <cell r="C446" t="str">
            <v>R12520</v>
          </cell>
        </row>
        <row r="447">
          <cell r="C447" t="str">
            <v>R12523</v>
          </cell>
        </row>
        <row r="448">
          <cell r="C448" t="str">
            <v>R12603</v>
          </cell>
        </row>
        <row r="449">
          <cell r="C449" t="str">
            <v>R12607</v>
          </cell>
        </row>
        <row r="450">
          <cell r="C450" t="str">
            <v>R12612.</v>
          </cell>
        </row>
        <row r="451">
          <cell r="C451" t="str">
            <v>R12612B</v>
          </cell>
        </row>
        <row r="452">
          <cell r="C452" t="str">
            <v>R12618</v>
          </cell>
        </row>
        <row r="453">
          <cell r="C453" t="str">
            <v>R12623</v>
          </cell>
        </row>
        <row r="454">
          <cell r="C454" t="str">
            <v>R12705</v>
          </cell>
        </row>
        <row r="455">
          <cell r="C455" t="str">
            <v>R12710</v>
          </cell>
        </row>
        <row r="456">
          <cell r="C456" t="str">
            <v>R12712.</v>
          </cell>
        </row>
        <row r="457">
          <cell r="C457" t="str">
            <v>R12712B</v>
          </cell>
        </row>
        <row r="458">
          <cell r="C458" t="str">
            <v>R12803</v>
          </cell>
        </row>
        <row r="459">
          <cell r="C459" t="str">
            <v>R12807</v>
          </cell>
        </row>
        <row r="460">
          <cell r="C460" t="str">
            <v>R12809</v>
          </cell>
        </row>
        <row r="461">
          <cell r="C461" t="str">
            <v>R12812B</v>
          </cell>
        </row>
        <row r="462">
          <cell r="C462" t="str">
            <v>R12822</v>
          </cell>
        </row>
        <row r="463">
          <cell r="C463" t="str">
            <v>R12823</v>
          </cell>
        </row>
        <row r="464">
          <cell r="C464" t="str">
            <v>R12911</v>
          </cell>
        </row>
        <row r="465">
          <cell r="C465" t="str">
            <v>R12912.</v>
          </cell>
        </row>
        <row r="466">
          <cell r="C466" t="str">
            <v>R12916</v>
          </cell>
        </row>
        <row r="467">
          <cell r="C467" t="str">
            <v>R12924</v>
          </cell>
        </row>
        <row r="468">
          <cell r="C468" t="str">
            <v>R13012A</v>
          </cell>
        </row>
        <row r="469">
          <cell r="C469" t="str">
            <v>R13018</v>
          </cell>
        </row>
        <row r="470">
          <cell r="C470" t="str">
            <v>R13023</v>
          </cell>
        </row>
        <row r="471">
          <cell r="C471" t="str">
            <v>R13106B</v>
          </cell>
        </row>
        <row r="472">
          <cell r="C472" t="str">
            <v>R13107</v>
          </cell>
        </row>
        <row r="473">
          <cell r="C473" t="str">
            <v>R13112A</v>
          </cell>
        </row>
        <row r="474">
          <cell r="C474" t="str">
            <v>R13118</v>
          </cell>
        </row>
        <row r="475">
          <cell r="C475" t="str">
            <v>R13127B</v>
          </cell>
        </row>
        <row r="476">
          <cell r="C476" t="str">
            <v>R13209</v>
          </cell>
        </row>
        <row r="477">
          <cell r="C477" t="str">
            <v>R13211</v>
          </cell>
        </row>
        <row r="478">
          <cell r="C478" t="str">
            <v>R13212.</v>
          </cell>
        </row>
        <row r="479">
          <cell r="C479" t="str">
            <v>R13222</v>
          </cell>
        </row>
        <row r="480">
          <cell r="C480" t="str">
            <v>R13227B</v>
          </cell>
        </row>
        <row r="481">
          <cell r="C481" t="str">
            <v>R13318</v>
          </cell>
        </row>
        <row r="482">
          <cell r="C482" t="str">
            <v>R13418</v>
          </cell>
        </row>
        <row r="483">
          <cell r="C483" t="str">
            <v>R13427B</v>
          </cell>
        </row>
        <row r="484">
          <cell r="C484" t="str">
            <v>R13509</v>
          </cell>
        </row>
        <row r="485">
          <cell r="C485" t="str">
            <v>R13512.</v>
          </cell>
        </row>
        <row r="486">
          <cell r="C486" t="str">
            <v>R13525A</v>
          </cell>
        </row>
        <row r="487">
          <cell r="C487" t="str">
            <v>R20301</v>
          </cell>
        </row>
        <row r="488">
          <cell r="C488" t="str">
            <v>R20305</v>
          </cell>
        </row>
        <row r="489">
          <cell r="C489" t="str">
            <v>R20306</v>
          </cell>
        </row>
        <row r="490">
          <cell r="C490" t="str">
            <v>R20307</v>
          </cell>
        </row>
        <row r="491">
          <cell r="C491" t="str">
            <v>R20309</v>
          </cell>
        </row>
        <row r="492">
          <cell r="C492" t="str">
            <v>R20311</v>
          </cell>
        </row>
        <row r="493">
          <cell r="C493" t="str">
            <v>R20312.</v>
          </cell>
        </row>
        <row r="494">
          <cell r="C494" t="str">
            <v>R20324</v>
          </cell>
        </row>
        <row r="495">
          <cell r="C495" t="str">
            <v>R20327</v>
          </cell>
        </row>
        <row r="496">
          <cell r="C496" t="str">
            <v>R20329</v>
          </cell>
        </row>
        <row r="497">
          <cell r="C497" t="str">
            <v>R20330</v>
          </cell>
        </row>
        <row r="498">
          <cell r="C498" t="str">
            <v>R20401</v>
          </cell>
        </row>
        <row r="499">
          <cell r="C499" t="str">
            <v>R20403</v>
          </cell>
        </row>
        <row r="500">
          <cell r="C500" t="str">
            <v>R20410</v>
          </cell>
        </row>
        <row r="501">
          <cell r="C501" t="str">
            <v>R20411</v>
          </cell>
        </row>
        <row r="502">
          <cell r="C502" t="str">
            <v>R20412A</v>
          </cell>
        </row>
        <row r="503">
          <cell r="C503" t="str">
            <v>R20416</v>
          </cell>
        </row>
        <row r="504">
          <cell r="C504" t="str">
            <v>R20427</v>
          </cell>
        </row>
        <row r="505">
          <cell r="C505" t="str">
            <v>R20501</v>
          </cell>
        </row>
        <row r="506">
          <cell r="C506" t="str">
            <v>R20505</v>
          </cell>
        </row>
        <row r="507">
          <cell r="C507" t="str">
            <v>R20508</v>
          </cell>
        </row>
        <row r="508">
          <cell r="C508" t="str">
            <v>R20510</v>
          </cell>
        </row>
        <row r="509">
          <cell r="C509" t="str">
            <v>R20511</v>
          </cell>
        </row>
        <row r="510">
          <cell r="C510" t="str">
            <v>R20520</v>
          </cell>
        </row>
        <row r="511">
          <cell r="C511" t="str">
            <v>R20522</v>
          </cell>
        </row>
        <row r="512">
          <cell r="C512" t="str">
            <v>R20527</v>
          </cell>
        </row>
        <row r="513">
          <cell r="C513" t="str">
            <v>R20529</v>
          </cell>
        </row>
        <row r="514">
          <cell r="C514" t="str">
            <v>R20601</v>
          </cell>
        </row>
        <row r="515">
          <cell r="C515" t="str">
            <v>R20605</v>
          </cell>
        </row>
        <row r="516">
          <cell r="C516" t="str">
            <v>R20606</v>
          </cell>
        </row>
        <row r="517">
          <cell r="C517" t="str">
            <v>R20609</v>
          </cell>
        </row>
        <row r="518">
          <cell r="C518" t="str">
            <v>R20618</v>
          </cell>
        </row>
        <row r="519">
          <cell r="C519" t="str">
            <v>R20626</v>
          </cell>
        </row>
        <row r="520">
          <cell r="C520" t="str">
            <v>R20703</v>
          </cell>
        </row>
        <row r="521">
          <cell r="C521" t="str">
            <v>R20705</v>
          </cell>
        </row>
        <row r="522">
          <cell r="C522" t="str">
            <v>R20709</v>
          </cell>
        </row>
        <row r="523">
          <cell r="C523" t="str">
            <v>R20711</v>
          </cell>
        </row>
        <row r="524">
          <cell r="C524" t="str">
            <v>R20712A</v>
          </cell>
        </row>
        <row r="525">
          <cell r="C525" t="str">
            <v>R20722</v>
          </cell>
        </row>
        <row r="526">
          <cell r="C526" t="str">
            <v>R20729</v>
          </cell>
        </row>
        <row r="527">
          <cell r="C527" t="str">
            <v>R20730</v>
          </cell>
        </row>
        <row r="528">
          <cell r="C528" t="str">
            <v>R20801</v>
          </cell>
        </row>
        <row r="529">
          <cell r="C529" t="str">
            <v>R20806</v>
          </cell>
        </row>
        <row r="530">
          <cell r="C530" t="str">
            <v>R20808</v>
          </cell>
        </row>
        <row r="531">
          <cell r="C531" t="str">
            <v>R20809</v>
          </cell>
        </row>
        <row r="532">
          <cell r="C532" t="str">
            <v>R20811</v>
          </cell>
        </row>
        <row r="533">
          <cell r="C533" t="str">
            <v>R20812.</v>
          </cell>
        </row>
        <row r="534">
          <cell r="C534" t="str">
            <v>R20815</v>
          </cell>
        </row>
        <row r="535">
          <cell r="C535" t="str">
            <v>R20819</v>
          </cell>
        </row>
        <row r="536">
          <cell r="C536" t="str">
            <v>R20822</v>
          </cell>
        </row>
        <row r="537">
          <cell r="C537" t="str">
            <v>R20823</v>
          </cell>
        </row>
        <row r="538">
          <cell r="C538" t="str">
            <v>R20826</v>
          </cell>
        </row>
        <row r="539">
          <cell r="C539" t="str">
            <v>R20827</v>
          </cell>
        </row>
        <row r="540">
          <cell r="C540" t="str">
            <v>R20829</v>
          </cell>
        </row>
        <row r="541">
          <cell r="C541" t="str">
            <v>R20830</v>
          </cell>
        </row>
        <row r="542">
          <cell r="C542" t="str">
            <v>R20905</v>
          </cell>
        </row>
        <row r="543">
          <cell r="C543" t="str">
            <v>R20908</v>
          </cell>
        </row>
        <row r="544">
          <cell r="C544" t="str">
            <v>R20911</v>
          </cell>
        </row>
        <row r="545">
          <cell r="C545" t="str">
            <v>R20912.</v>
          </cell>
        </row>
        <row r="546">
          <cell r="C546" t="str">
            <v>R20912A</v>
          </cell>
        </row>
        <row r="547">
          <cell r="C547" t="str">
            <v>R20924</v>
          </cell>
        </row>
        <row r="548">
          <cell r="C548" t="str">
            <v>R21001</v>
          </cell>
        </row>
        <row r="549">
          <cell r="C549" t="str">
            <v>R21003</v>
          </cell>
        </row>
        <row r="550">
          <cell r="C550" t="str">
            <v>R21005</v>
          </cell>
        </row>
        <row r="551">
          <cell r="C551" t="str">
            <v>R21008</v>
          </cell>
        </row>
        <row r="552">
          <cell r="C552" t="str">
            <v>R21010</v>
          </cell>
        </row>
        <row r="553">
          <cell r="C553" t="str">
            <v>R21012B</v>
          </cell>
        </row>
        <row r="554">
          <cell r="C554" t="str">
            <v>R21019</v>
          </cell>
        </row>
        <row r="555">
          <cell r="C555" t="str">
            <v>R21020</v>
          </cell>
        </row>
        <row r="556">
          <cell r="C556" t="str">
            <v>R21022</v>
          </cell>
        </row>
        <row r="557">
          <cell r="C557" t="str">
            <v>R21023</v>
          </cell>
        </row>
        <row r="558">
          <cell r="C558" t="str">
            <v>R21027</v>
          </cell>
        </row>
        <row r="559">
          <cell r="C559" t="str">
            <v>R21029</v>
          </cell>
        </row>
        <row r="560">
          <cell r="C560" t="str">
            <v>R21102</v>
          </cell>
        </row>
        <row r="561">
          <cell r="C561" t="str">
            <v>R21104</v>
          </cell>
        </row>
        <row r="562">
          <cell r="C562" t="str">
            <v>R21108</v>
          </cell>
        </row>
        <row r="563">
          <cell r="C563" t="str">
            <v>R21110</v>
          </cell>
        </row>
        <row r="564">
          <cell r="C564" t="str">
            <v>R21112.</v>
          </cell>
        </row>
        <row r="565">
          <cell r="C565" t="str">
            <v>R21120</v>
          </cell>
        </row>
        <row r="566">
          <cell r="C566" t="str">
            <v>R21122</v>
          </cell>
        </row>
        <row r="567">
          <cell r="C567" t="str">
            <v>R21130</v>
          </cell>
        </row>
        <row r="568">
          <cell r="C568" t="str">
            <v>R21203</v>
          </cell>
        </row>
        <row r="569">
          <cell r="C569" t="str">
            <v>R21204</v>
          </cell>
        </row>
        <row r="570">
          <cell r="C570" t="str">
            <v>R21205</v>
          </cell>
        </row>
        <row r="571">
          <cell r="C571" t="str">
            <v>R21209</v>
          </cell>
        </row>
        <row r="572">
          <cell r="C572" t="str">
            <v>R21211</v>
          </cell>
        </row>
        <row r="573">
          <cell r="C573" t="str">
            <v>R21220</v>
          </cell>
        </row>
        <row r="574">
          <cell r="C574" t="str">
            <v>R21224</v>
          </cell>
        </row>
        <row r="575">
          <cell r="C575" t="str">
            <v>R21228</v>
          </cell>
        </row>
        <row r="576">
          <cell r="C576" t="str">
            <v>R212A02</v>
          </cell>
        </row>
        <row r="577">
          <cell r="C577" t="str">
            <v>R212A04</v>
          </cell>
        </row>
        <row r="578">
          <cell r="C578" t="str">
            <v>R212A05</v>
          </cell>
        </row>
        <row r="579">
          <cell r="C579" t="str">
            <v>R212A06</v>
          </cell>
        </row>
        <row r="580">
          <cell r="C580" t="str">
            <v>R212A12.</v>
          </cell>
        </row>
        <row r="581">
          <cell r="C581" t="str">
            <v>R212A12A</v>
          </cell>
        </row>
        <row r="582">
          <cell r="C582" t="str">
            <v>R212A18</v>
          </cell>
        </row>
        <row r="583">
          <cell r="C583" t="str">
            <v>R212A20</v>
          </cell>
        </row>
        <row r="584">
          <cell r="C584" t="str">
            <v>R212B03</v>
          </cell>
        </row>
        <row r="585">
          <cell r="C585" t="str">
            <v>R212B06</v>
          </cell>
        </row>
        <row r="586">
          <cell r="C586" t="str">
            <v>R212B10</v>
          </cell>
        </row>
        <row r="587">
          <cell r="C587" t="str">
            <v>R212B11</v>
          </cell>
        </row>
        <row r="588">
          <cell r="C588" t="str">
            <v>R212B12A</v>
          </cell>
        </row>
        <row r="589">
          <cell r="C589" t="str">
            <v>R212B18</v>
          </cell>
        </row>
        <row r="590">
          <cell r="C590" t="str">
            <v>R212B20</v>
          </cell>
        </row>
        <row r="591">
          <cell r="C591" t="str">
            <v>R212B22</v>
          </cell>
        </row>
        <row r="592">
          <cell r="C592" t="str">
            <v>R212B24</v>
          </cell>
        </row>
        <row r="593">
          <cell r="C593" t="str">
            <v>R212B26</v>
          </cell>
        </row>
        <row r="594">
          <cell r="C594" t="str">
            <v>R21501</v>
          </cell>
        </row>
        <row r="595">
          <cell r="C595" t="str">
            <v>R21502</v>
          </cell>
        </row>
        <row r="596">
          <cell r="C596" t="str">
            <v>R21504</v>
          </cell>
        </row>
        <row r="597">
          <cell r="C597" t="str">
            <v>R21508</v>
          </cell>
        </row>
        <row r="598">
          <cell r="C598" t="str">
            <v>R21509</v>
          </cell>
        </row>
        <row r="599">
          <cell r="C599" t="str">
            <v>R21515</v>
          </cell>
        </row>
        <row r="600">
          <cell r="C600" t="str">
            <v>R21523</v>
          </cell>
        </row>
        <row r="601">
          <cell r="C601" t="str">
            <v>R21527</v>
          </cell>
        </row>
        <row r="602">
          <cell r="C602" t="str">
            <v>R21603</v>
          </cell>
        </row>
        <row r="603">
          <cell r="C603" t="str">
            <v>R21604</v>
          </cell>
        </row>
        <row r="604">
          <cell r="C604" t="str">
            <v>R21605</v>
          </cell>
        </row>
        <row r="605">
          <cell r="C605" t="str">
            <v>R21606</v>
          </cell>
        </row>
        <row r="606">
          <cell r="C606" t="str">
            <v>R21608</v>
          </cell>
        </row>
        <row r="607">
          <cell r="C607" t="str">
            <v>R21609</v>
          </cell>
        </row>
        <row r="608">
          <cell r="C608" t="str">
            <v>R21612.</v>
          </cell>
        </row>
        <row r="609">
          <cell r="C609" t="str">
            <v>R21612A</v>
          </cell>
        </row>
        <row r="610">
          <cell r="C610" t="str">
            <v>R21618</v>
          </cell>
        </row>
        <row r="611">
          <cell r="C611" t="str">
            <v>R21621</v>
          </cell>
        </row>
        <row r="612">
          <cell r="C612" t="str">
            <v>R21629</v>
          </cell>
        </row>
        <row r="613">
          <cell r="C613" t="str">
            <v>R21630</v>
          </cell>
        </row>
        <row r="614">
          <cell r="C614" t="str">
            <v>R21705</v>
          </cell>
        </row>
        <row r="615">
          <cell r="C615" t="str">
            <v>R21707</v>
          </cell>
        </row>
        <row r="616">
          <cell r="C616" t="str">
            <v>R21708</v>
          </cell>
        </row>
        <row r="617">
          <cell r="C617" t="str">
            <v>R21711</v>
          </cell>
        </row>
        <row r="618">
          <cell r="C618" t="str">
            <v>R21712.</v>
          </cell>
        </row>
        <row r="619">
          <cell r="C619" t="str">
            <v>R21712A</v>
          </cell>
        </row>
        <row r="620">
          <cell r="C620" t="str">
            <v>R21716</v>
          </cell>
        </row>
        <row r="621">
          <cell r="C621" t="str">
            <v>R21718</v>
          </cell>
        </row>
        <row r="622">
          <cell r="C622" t="str">
            <v>R21721</v>
          </cell>
        </row>
        <row r="623">
          <cell r="C623" t="str">
            <v>R21722</v>
          </cell>
        </row>
        <row r="624">
          <cell r="C624" t="str">
            <v>R21724</v>
          </cell>
        </row>
        <row r="625">
          <cell r="C625" t="str">
            <v>R21806</v>
          </cell>
        </row>
        <row r="626">
          <cell r="C626" t="str">
            <v>R21809</v>
          </cell>
        </row>
        <row r="627">
          <cell r="C627" t="str">
            <v>R21815</v>
          </cell>
        </row>
        <row r="628">
          <cell r="C628" t="str">
            <v>R21816</v>
          </cell>
        </row>
        <row r="629">
          <cell r="C629" t="str">
            <v>R21818</v>
          </cell>
        </row>
        <row r="630">
          <cell r="C630" t="str">
            <v>R21820</v>
          </cell>
        </row>
        <row r="631">
          <cell r="C631" t="str">
            <v>R21827</v>
          </cell>
        </row>
        <row r="632">
          <cell r="C632" t="str">
            <v>R21903</v>
          </cell>
        </row>
        <row r="633">
          <cell r="C633" t="str">
            <v>R21907</v>
          </cell>
        </row>
        <row r="634">
          <cell r="C634" t="str">
            <v>R21909</v>
          </cell>
        </row>
        <row r="635">
          <cell r="C635" t="str">
            <v>R21910</v>
          </cell>
        </row>
        <row r="636">
          <cell r="C636" t="str">
            <v>R21912A</v>
          </cell>
        </row>
        <row r="637">
          <cell r="C637" t="str">
            <v>R21916</v>
          </cell>
        </row>
        <row r="638">
          <cell r="C638" t="str">
            <v>R21918</v>
          </cell>
        </row>
        <row r="639">
          <cell r="C639" t="str">
            <v>R21921</v>
          </cell>
        </row>
        <row r="640">
          <cell r="C640" t="str">
            <v>R21922</v>
          </cell>
        </row>
        <row r="641">
          <cell r="C641" t="str">
            <v>R21926</v>
          </cell>
        </row>
        <row r="642">
          <cell r="C642" t="str">
            <v>R21927</v>
          </cell>
        </row>
        <row r="643">
          <cell r="C643" t="str">
            <v>R22002</v>
          </cell>
        </row>
        <row r="644">
          <cell r="C644" t="str">
            <v>R22003</v>
          </cell>
        </row>
        <row r="645">
          <cell r="C645" t="str">
            <v>R22008</v>
          </cell>
        </row>
        <row r="646">
          <cell r="C646" t="str">
            <v>R22009</v>
          </cell>
        </row>
        <row r="647">
          <cell r="C647" t="str">
            <v>R22012A</v>
          </cell>
        </row>
        <row r="648">
          <cell r="C648" t="str">
            <v>R22018</v>
          </cell>
        </row>
        <row r="649">
          <cell r="C649" t="str">
            <v>R22019</v>
          </cell>
        </row>
        <row r="650">
          <cell r="C650" t="str">
            <v>R22020</v>
          </cell>
        </row>
        <row r="651">
          <cell r="C651" t="str">
            <v>R22026</v>
          </cell>
        </row>
        <row r="652">
          <cell r="C652" t="str">
            <v>R22103</v>
          </cell>
        </row>
        <row r="653">
          <cell r="C653" t="str">
            <v>R22104</v>
          </cell>
        </row>
        <row r="654">
          <cell r="C654" t="str">
            <v>R22105</v>
          </cell>
        </row>
        <row r="655">
          <cell r="C655" t="str">
            <v>R22109</v>
          </cell>
        </row>
        <row r="656">
          <cell r="C656" t="str">
            <v>R22111</v>
          </cell>
        </row>
        <row r="657">
          <cell r="C657" t="str">
            <v>R22116</v>
          </cell>
        </row>
        <row r="658">
          <cell r="C658" t="str">
            <v>R22120</v>
          </cell>
        </row>
        <row r="659">
          <cell r="C659" t="str">
            <v>R22122</v>
          </cell>
        </row>
        <row r="660">
          <cell r="C660" t="str">
            <v>R22124A</v>
          </cell>
        </row>
        <row r="661">
          <cell r="C661" t="str">
            <v>R22127</v>
          </cell>
        </row>
        <row r="662">
          <cell r="C662" t="str">
            <v>R22129</v>
          </cell>
        </row>
        <row r="663">
          <cell r="C663" t="str">
            <v>R22208</v>
          </cell>
        </row>
        <row r="664">
          <cell r="C664" t="str">
            <v>R22209</v>
          </cell>
        </row>
        <row r="665">
          <cell r="C665" t="str">
            <v>R22210</v>
          </cell>
        </row>
        <row r="666">
          <cell r="C666" t="str">
            <v>R22212A</v>
          </cell>
        </row>
        <row r="667">
          <cell r="C667" t="str">
            <v>R22212B</v>
          </cell>
        </row>
        <row r="668">
          <cell r="C668" t="str">
            <v>R22219</v>
          </cell>
        </row>
        <row r="669">
          <cell r="C669" t="str">
            <v>R22226</v>
          </cell>
        </row>
        <row r="670">
          <cell r="C670" t="str">
            <v>R22228</v>
          </cell>
        </row>
        <row r="671">
          <cell r="C671" t="str">
            <v>R22229</v>
          </cell>
        </row>
        <row r="672">
          <cell r="C672" t="str">
            <v>R22303</v>
          </cell>
        </row>
        <row r="673">
          <cell r="C673" t="str">
            <v>R22309</v>
          </cell>
        </row>
        <row r="674">
          <cell r="C674" t="str">
            <v>R22310</v>
          </cell>
        </row>
        <row r="675">
          <cell r="C675" t="str">
            <v>R22311</v>
          </cell>
        </row>
        <row r="676">
          <cell r="C676" t="str">
            <v>R22312A</v>
          </cell>
        </row>
        <row r="677">
          <cell r="C677" t="str">
            <v>R22321</v>
          </cell>
        </row>
        <row r="678">
          <cell r="C678" t="str">
            <v>R22324</v>
          </cell>
        </row>
        <row r="679">
          <cell r="C679" t="str">
            <v>R22326</v>
          </cell>
        </row>
        <row r="680">
          <cell r="C680" t="str">
            <v>R22327</v>
          </cell>
        </row>
        <row r="681">
          <cell r="C681" t="str">
            <v>R22401</v>
          </cell>
        </row>
        <row r="682">
          <cell r="C682" t="str">
            <v>R22405</v>
          </cell>
        </row>
        <row r="683">
          <cell r="C683" t="str">
            <v>R22406</v>
          </cell>
        </row>
        <row r="684">
          <cell r="C684" t="str">
            <v>R22407</v>
          </cell>
        </row>
        <row r="685">
          <cell r="C685" t="str">
            <v>R22412A</v>
          </cell>
        </row>
        <row r="686">
          <cell r="C686" t="str">
            <v>R22421</v>
          </cell>
        </row>
        <row r="687">
          <cell r="C687" t="str">
            <v>R22424</v>
          </cell>
        </row>
        <row r="688">
          <cell r="C688" t="str">
            <v>R22429</v>
          </cell>
        </row>
        <row r="689">
          <cell r="C689" t="str">
            <v>R22430</v>
          </cell>
        </row>
        <row r="690">
          <cell r="C690" t="str">
            <v>R22501</v>
          </cell>
        </row>
        <row r="691">
          <cell r="C691" t="str">
            <v>R22511</v>
          </cell>
        </row>
        <row r="692">
          <cell r="C692" t="str">
            <v>R22512.</v>
          </cell>
        </row>
        <row r="693">
          <cell r="C693" t="str">
            <v>R22515</v>
          </cell>
        </row>
        <row r="694">
          <cell r="C694" t="str">
            <v>R22519</v>
          </cell>
        </row>
        <row r="695">
          <cell r="C695" t="str">
            <v>R22520</v>
          </cell>
        </row>
        <row r="696">
          <cell r="C696" t="str">
            <v>R22526</v>
          </cell>
        </row>
        <row r="697">
          <cell r="C697" t="str">
            <v>R22601</v>
          </cell>
        </row>
        <row r="698">
          <cell r="C698" t="str">
            <v>R22602</v>
          </cell>
        </row>
        <row r="699">
          <cell r="C699" t="str">
            <v>R22605</v>
          </cell>
        </row>
        <row r="700">
          <cell r="C700" t="str">
            <v>R22606</v>
          </cell>
        </row>
        <row r="701">
          <cell r="C701" t="str">
            <v>R22608</v>
          </cell>
        </row>
        <row r="702">
          <cell r="C702" t="str">
            <v>R22609</v>
          </cell>
        </row>
        <row r="703">
          <cell r="C703" t="str">
            <v>R22612.</v>
          </cell>
        </row>
        <row r="704">
          <cell r="C704" t="str">
            <v>R22612B</v>
          </cell>
        </row>
        <row r="705">
          <cell r="C705" t="str">
            <v>R22615</v>
          </cell>
        </row>
        <row r="706">
          <cell r="C706" t="str">
            <v>R22620</v>
          </cell>
        </row>
        <row r="707">
          <cell r="C707" t="str">
            <v>R22702</v>
          </cell>
        </row>
        <row r="708">
          <cell r="C708" t="str">
            <v>R22710</v>
          </cell>
        </row>
        <row r="709">
          <cell r="C709" t="str">
            <v>R22718</v>
          </cell>
        </row>
        <row r="710">
          <cell r="C710" t="str">
            <v>R22724</v>
          </cell>
        </row>
        <row r="711">
          <cell r="C711" t="str">
            <v>R22726</v>
          </cell>
        </row>
        <row r="712">
          <cell r="C712" t="str">
            <v>R22812.</v>
          </cell>
        </row>
        <row r="713">
          <cell r="C713" t="str">
            <v>R22812A</v>
          </cell>
        </row>
        <row r="714">
          <cell r="C714" t="str">
            <v>R22816</v>
          </cell>
        </row>
        <row r="715">
          <cell r="C715" t="str">
            <v>R22822</v>
          </cell>
        </row>
        <row r="716">
          <cell r="C716" t="str">
            <v>R22824</v>
          </cell>
        </row>
        <row r="717">
          <cell r="C717" t="str">
            <v>R22828</v>
          </cell>
        </row>
        <row r="718">
          <cell r="C718" t="str">
            <v>R22829</v>
          </cell>
        </row>
        <row r="719">
          <cell r="C719" t="str">
            <v>R22903</v>
          </cell>
        </row>
        <row r="720">
          <cell r="C720" t="str">
            <v>R22905</v>
          </cell>
        </row>
        <row r="721">
          <cell r="C721" t="str">
            <v>R22909</v>
          </cell>
        </row>
        <row r="722">
          <cell r="C722" t="str">
            <v>R22918</v>
          </cell>
        </row>
        <row r="723">
          <cell r="C723" t="str">
            <v>R23110</v>
          </cell>
        </row>
        <row r="724">
          <cell r="C724" t="str">
            <v>R23116</v>
          </cell>
        </row>
        <row r="725">
          <cell r="C725" t="str">
            <v>R23120</v>
          </cell>
        </row>
        <row r="726">
          <cell r="C726" t="str">
            <v>R23207</v>
          </cell>
        </row>
        <row r="727">
          <cell r="C727" t="str">
            <v>R23209</v>
          </cell>
        </row>
        <row r="728">
          <cell r="C728" t="str">
            <v>R23212A</v>
          </cell>
        </row>
        <row r="729">
          <cell r="C729" t="str">
            <v>R23227B</v>
          </cell>
        </row>
        <row r="730">
          <cell r="C730" t="str">
            <v>R23310</v>
          </cell>
        </row>
        <row r="731">
          <cell r="C731" t="str">
            <v>R23311</v>
          </cell>
        </row>
        <row r="732">
          <cell r="C732" t="str">
            <v>R23312.</v>
          </cell>
        </row>
        <row r="733">
          <cell r="C733" t="str">
            <v>R23312A</v>
          </cell>
        </row>
        <row r="734">
          <cell r="C734" t="str">
            <v>R23316</v>
          </cell>
        </row>
        <row r="735">
          <cell r="C735" t="str">
            <v>R23412A</v>
          </cell>
        </row>
        <row r="736">
          <cell r="C736" t="str">
            <v>R41612B</v>
          </cell>
        </row>
        <row r="737">
          <cell r="C737" t="str">
            <v>R20405</v>
          </cell>
        </row>
        <row r="738">
          <cell r="C738" t="str">
            <v>R212B12.</v>
          </cell>
        </row>
        <row r="739">
          <cell r="C739" t="str">
            <v>R21624</v>
          </cell>
        </row>
        <row r="740">
          <cell r="C740" t="str">
            <v>R21904</v>
          </cell>
        </row>
        <row r="741">
          <cell r="C741" t="str">
            <v>R22607</v>
          </cell>
        </row>
        <row r="742">
          <cell r="C742" t="str">
            <v>R22611</v>
          </cell>
        </row>
        <row r="743">
          <cell r="C743" t="str">
            <v>R22707</v>
          </cell>
        </row>
      </sheetData>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TG"/>
      <sheetName val="Khách k vay_HĐVV"/>
      <sheetName val="Khách khong vay _ HDVV"/>
      <sheetName val="Khách vay PA1"/>
      <sheetName val="Đừng xóa"/>
      <sheetName val="CKTT PA1"/>
      <sheetName val="CKTT"/>
      <sheetName val="Sheet1"/>
    </sheetNames>
    <sheetDataSet>
      <sheetData sheetId="0" refreshError="1"/>
      <sheetData sheetId="1" refreshError="1"/>
      <sheetData sheetId="2" refreshError="1"/>
      <sheetData sheetId="3" refreshError="1"/>
      <sheetData sheetId="4">
        <row r="1">
          <cell r="B1" t="str">
            <v>Có nhận quà</v>
          </cell>
        </row>
        <row r="2">
          <cell r="B2" t="str">
            <v>Không nhận quà</v>
          </cell>
        </row>
      </sheetData>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U105"/>
  <sheetViews>
    <sheetView showGridLines="0" tabSelected="1" zoomScale="60" zoomScaleNormal="60" workbookViewId="0">
      <selection activeCell="H50" sqref="H50"/>
    </sheetView>
  </sheetViews>
  <sheetFormatPr defaultColWidth="9.08984375" defaultRowHeight="15.5"/>
  <cols>
    <col min="1" max="1" width="4.08984375" style="32" customWidth="1"/>
    <col min="2" max="2" width="40" style="32" customWidth="1"/>
    <col min="3" max="3" width="32.453125" style="32" customWidth="1"/>
    <col min="4" max="4" width="13.90625" style="32" customWidth="1"/>
    <col min="5" max="5" width="15.54296875" style="32" customWidth="1"/>
    <col min="6" max="6" width="23.54296875" style="32" customWidth="1"/>
    <col min="7" max="7" width="18.08984375" style="36" customWidth="1"/>
    <col min="8" max="8" width="19.36328125" style="36" customWidth="1"/>
    <col min="9" max="9" width="38.6328125" style="36" customWidth="1"/>
    <col min="10" max="10" width="18.08984375" style="36" customWidth="1"/>
    <col min="11" max="11" width="18.6328125" style="32" customWidth="1"/>
    <col min="12" max="12" width="17.6328125" style="32" customWidth="1"/>
    <col min="13" max="13" width="19.453125" style="32" customWidth="1"/>
    <col min="14" max="14" width="13.36328125" style="36" customWidth="1"/>
    <col min="15" max="15" width="16.6328125" style="32" bestFit="1" customWidth="1"/>
    <col min="16" max="16" width="16.453125" style="32" customWidth="1"/>
    <col min="17" max="17" width="15.36328125" style="32" customWidth="1"/>
    <col min="18" max="18" width="15.90625" style="32" customWidth="1"/>
    <col min="19" max="19" width="14.453125" style="36" customWidth="1"/>
    <col min="20" max="20" width="13.453125" style="32" customWidth="1"/>
    <col min="21" max="21" width="15.453125" style="32" customWidth="1"/>
    <col min="22" max="16384" width="9.08984375" style="32"/>
  </cols>
  <sheetData>
    <row r="1" spans="2:21">
      <c r="B1" s="275"/>
      <c r="C1" s="33"/>
      <c r="D1" s="34"/>
      <c r="E1" s="34"/>
      <c r="F1" s="35"/>
      <c r="H1" s="227" t="s">
        <v>64</v>
      </c>
      <c r="M1"/>
      <c r="N1"/>
    </row>
    <row r="2" spans="2:21">
      <c r="B2" s="37" t="s">
        <v>168</v>
      </c>
      <c r="C2" s="37"/>
      <c r="D2" s="38"/>
      <c r="E2" s="38"/>
      <c r="F2" s="38"/>
      <c r="K2" s="36"/>
      <c r="L2" s="36"/>
      <c r="M2" s="293"/>
      <c r="N2" s="293"/>
      <c r="O2" s="36"/>
    </row>
    <row r="3" spans="2:21" s="39" customFormat="1" ht="24.75" customHeight="1">
      <c r="B3" s="307" t="s">
        <v>90</v>
      </c>
      <c r="C3" s="307"/>
      <c r="D3" s="307"/>
      <c r="E3" s="307"/>
      <c r="F3" s="307"/>
      <c r="G3" s="36"/>
      <c r="H3" s="36"/>
      <c r="I3" s="36"/>
      <c r="J3" s="36"/>
      <c r="K3" s="294"/>
      <c r="L3" s="294"/>
      <c r="M3" s="293"/>
      <c r="N3" s="293"/>
      <c r="O3" s="36"/>
      <c r="S3" s="36"/>
      <c r="T3" s="32"/>
    </row>
    <row r="4" spans="2:21" s="39" customFormat="1">
      <c r="B4" s="40" t="s">
        <v>49</v>
      </c>
      <c r="C4" s="320" t="s">
        <v>161</v>
      </c>
      <c r="D4" s="321"/>
      <c r="E4" s="321"/>
      <c r="F4" s="40"/>
      <c r="G4" s="36"/>
      <c r="H4" s="36"/>
      <c r="I4" s="36"/>
      <c r="J4" s="36"/>
      <c r="K4" s="294"/>
      <c r="L4" s="294"/>
      <c r="M4" s="293"/>
      <c r="N4" s="293"/>
      <c r="O4" s="36"/>
      <c r="S4" s="36"/>
      <c r="T4" s="32"/>
    </row>
    <row r="5" spans="2:21" s="39" customFormat="1">
      <c r="B5" s="40"/>
      <c r="C5" s="40"/>
      <c r="D5" s="40"/>
      <c r="E5" s="40"/>
      <c r="F5" s="40"/>
      <c r="G5" s="36"/>
      <c r="H5" s="36"/>
      <c r="I5" s="36"/>
      <c r="J5" s="36"/>
      <c r="K5" s="294"/>
      <c r="L5" s="294"/>
      <c r="M5" s="293"/>
      <c r="N5" s="293"/>
      <c r="O5" s="36"/>
      <c r="S5" s="36"/>
      <c r="T5" s="32"/>
    </row>
    <row r="6" spans="2:21" s="39" customFormat="1">
      <c r="B6" s="40"/>
      <c r="C6" s="314" t="s">
        <v>50</v>
      </c>
      <c r="D6" s="315"/>
      <c r="E6" s="316"/>
      <c r="F6" s="41" t="s">
        <v>167</v>
      </c>
      <c r="G6" s="192" t="s">
        <v>79</v>
      </c>
      <c r="H6" s="36"/>
      <c r="I6" s="295" t="s">
        <v>80</v>
      </c>
      <c r="J6" s="36"/>
      <c r="K6" s="294"/>
      <c r="L6" s="294"/>
      <c r="M6" s="294"/>
      <c r="N6" s="36"/>
      <c r="O6" s="36"/>
      <c r="S6" s="36"/>
      <c r="T6" s="32"/>
    </row>
    <row r="7" spans="2:21" s="39" customFormat="1">
      <c r="B7" s="40"/>
      <c r="C7" s="330" t="s">
        <v>35</v>
      </c>
      <c r="D7" s="331"/>
      <c r="E7" s="332"/>
      <c r="F7" s="42">
        <v>0</v>
      </c>
      <c r="G7" s="192"/>
      <c r="H7" s="36"/>
      <c r="I7" s="36" t="s">
        <v>89</v>
      </c>
      <c r="J7" s="36"/>
      <c r="K7" s="294"/>
      <c r="L7" s="294"/>
      <c r="M7" s="294" t="s">
        <v>119</v>
      </c>
      <c r="N7" s="36"/>
      <c r="O7" s="36"/>
      <c r="S7" s="36"/>
      <c r="T7" s="32"/>
    </row>
    <row r="8" spans="2:21" s="39" customFormat="1">
      <c r="B8" s="40"/>
      <c r="C8" s="333" t="s">
        <v>115</v>
      </c>
      <c r="D8" s="331"/>
      <c r="E8" s="332"/>
      <c r="F8" s="287" t="s">
        <v>114</v>
      </c>
      <c r="G8" s="192"/>
      <c r="H8" s="36"/>
      <c r="I8" s="36"/>
      <c r="J8" s="36"/>
      <c r="K8" s="294"/>
      <c r="L8" s="294"/>
      <c r="M8" s="294" t="s">
        <v>120</v>
      </c>
      <c r="N8" s="36"/>
      <c r="O8" s="36"/>
      <c r="S8" s="36"/>
      <c r="T8" s="32"/>
    </row>
    <row r="9" spans="2:21" s="39" customFormat="1">
      <c r="B9" s="40"/>
      <c r="C9" s="288" t="s">
        <v>159</v>
      </c>
      <c r="D9" s="289"/>
      <c r="E9" s="290"/>
      <c r="F9" s="287" t="s">
        <v>120</v>
      </c>
      <c r="G9" s="192"/>
      <c r="H9" s="36"/>
      <c r="I9" s="36"/>
      <c r="J9" s="36"/>
      <c r="K9" s="294"/>
      <c r="L9" s="294"/>
      <c r="M9" s="294"/>
      <c r="N9" s="36"/>
      <c r="O9" s="36"/>
      <c r="S9" s="36"/>
      <c r="T9" s="32"/>
    </row>
    <row r="10" spans="2:21" s="39" customFormat="1" ht="36.75" customHeight="1">
      <c r="B10" s="32"/>
      <c r="C10" s="317" t="s">
        <v>88</v>
      </c>
      <c r="D10" s="318"/>
      <c r="E10" s="319"/>
      <c r="F10" s="42" t="s">
        <v>89</v>
      </c>
      <c r="G10" s="192" t="s">
        <v>79</v>
      </c>
      <c r="H10" s="36"/>
      <c r="I10" s="36"/>
      <c r="J10" s="36"/>
      <c r="K10" s="294"/>
      <c r="L10" s="294"/>
      <c r="M10" s="294"/>
      <c r="N10" s="36"/>
      <c r="O10" s="36"/>
      <c r="S10" s="36"/>
      <c r="T10" s="32"/>
    </row>
    <row r="11" spans="2:21" s="39" customFormat="1" ht="16.5" customHeight="1" thickBot="1">
      <c r="B11" s="32"/>
      <c r="C11" s="196"/>
      <c r="D11" s="196"/>
      <c r="E11" s="196"/>
      <c r="F11" s="197"/>
      <c r="G11" s="192"/>
      <c r="H11" s="36"/>
      <c r="I11" s="36"/>
      <c r="J11" s="36"/>
      <c r="K11" s="294"/>
      <c r="L11" s="294"/>
      <c r="M11" s="294"/>
      <c r="N11" s="36"/>
      <c r="O11" s="36"/>
      <c r="S11" s="36"/>
      <c r="T11" s="32"/>
    </row>
    <row r="12" spans="2:21" s="39" customFormat="1" ht="15" customHeight="1" thickTop="1">
      <c r="B12" s="327" t="s">
        <v>0</v>
      </c>
      <c r="C12" s="328"/>
      <c r="D12" s="328"/>
      <c r="E12" s="329"/>
      <c r="F12" s="43"/>
      <c r="G12" s="36"/>
      <c r="H12" s="36"/>
      <c r="I12" s="36"/>
      <c r="J12" s="36"/>
      <c r="K12" s="294"/>
      <c r="L12" s="294"/>
      <c r="M12" s="294"/>
      <c r="N12" s="36"/>
      <c r="O12" s="36"/>
      <c r="S12" s="36"/>
      <c r="T12" s="32"/>
    </row>
    <row r="13" spans="2:21" s="39" customFormat="1" ht="15" customHeight="1">
      <c r="B13" s="44" t="s">
        <v>19</v>
      </c>
      <c r="C13" s="45"/>
      <c r="D13" s="46"/>
      <c r="E13" s="46"/>
      <c r="F13" s="280" t="s">
        <v>169</v>
      </c>
      <c r="G13" s="36"/>
      <c r="H13" s="36"/>
      <c r="I13" s="36"/>
      <c r="J13" s="36"/>
      <c r="K13" s="36"/>
      <c r="L13" s="36"/>
      <c r="M13" s="36"/>
      <c r="N13" s="36"/>
      <c r="O13" s="36"/>
      <c r="S13" s="36"/>
      <c r="T13" s="32"/>
      <c r="U13" s="47"/>
    </row>
    <row r="14" spans="2:21" s="39" customFormat="1" ht="15" customHeight="1">
      <c r="B14" s="48" t="s">
        <v>1</v>
      </c>
      <c r="C14" s="49"/>
      <c r="D14" s="50"/>
      <c r="E14" s="50"/>
      <c r="F14" s="51" t="s">
        <v>51</v>
      </c>
      <c r="G14" s="36"/>
      <c r="H14" s="36"/>
      <c r="I14" s="36"/>
      <c r="J14" s="36"/>
      <c r="K14" s="36"/>
      <c r="L14" s="36"/>
      <c r="M14" s="36"/>
      <c r="N14" s="36"/>
      <c r="O14" s="36"/>
      <c r="S14" s="36"/>
      <c r="T14" s="32"/>
    </row>
    <row r="15" spans="2:21" s="39" customFormat="1" ht="15" customHeight="1">
      <c r="B15" s="48" t="s">
        <v>110</v>
      </c>
      <c r="C15" s="49"/>
      <c r="D15" s="50"/>
      <c r="E15" s="50"/>
      <c r="F15" s="279" t="str">
        <f>LEFT(F13,2)</f>
        <v>SV</v>
      </c>
      <c r="G15" s="36"/>
      <c r="H15" s="36"/>
      <c r="I15" s="36"/>
      <c r="J15" s="36"/>
      <c r="K15" s="294"/>
      <c r="L15" s="294"/>
      <c r="M15" s="294"/>
      <c r="N15" s="36"/>
      <c r="O15" s="36"/>
      <c r="S15" s="36"/>
      <c r="T15" s="32"/>
    </row>
    <row r="16" spans="2:21" s="39" customFormat="1" ht="15" customHeight="1">
      <c r="B16" s="52" t="s">
        <v>111</v>
      </c>
      <c r="C16" s="53"/>
      <c r="D16" s="54"/>
      <c r="E16" s="54"/>
      <c r="F16" s="279" t="str">
        <f>IF(RIGHT(F13,1)="A",RIGHT(F13,3),RIGHT(F13,2))</f>
        <v>08A</v>
      </c>
      <c r="G16" s="36"/>
      <c r="H16" s="36"/>
      <c r="I16" s="36"/>
      <c r="J16" s="36"/>
      <c r="K16" s="294"/>
      <c r="L16" s="294"/>
      <c r="M16" s="294"/>
      <c r="N16" s="36"/>
      <c r="O16" s="36"/>
      <c r="S16" s="36"/>
      <c r="T16" s="32"/>
    </row>
    <row r="17" spans="1:21" s="39" customFormat="1" ht="15" customHeight="1">
      <c r="B17" s="55" t="s">
        <v>20</v>
      </c>
      <c r="C17" s="56"/>
      <c r="D17" s="57"/>
      <c r="E17" s="58"/>
      <c r="F17" s="59"/>
      <c r="G17" s="36"/>
      <c r="H17" s="36"/>
      <c r="I17" s="36"/>
      <c r="J17" s="36"/>
      <c r="K17" s="294"/>
      <c r="L17" s="294"/>
      <c r="M17" s="294"/>
      <c r="N17" s="36"/>
      <c r="O17" s="36"/>
      <c r="S17" s="36"/>
      <c r="T17" s="32"/>
    </row>
    <row r="18" spans="1:21" s="39" customFormat="1" ht="16.5" customHeight="1">
      <c r="A18" s="39" t="s">
        <v>29</v>
      </c>
      <c r="B18" s="48" t="s">
        <v>2</v>
      </c>
      <c r="C18" s="49"/>
      <c r="D18" s="50"/>
      <c r="E18" s="60"/>
      <c r="F18" s="274">
        <v>56.4</v>
      </c>
      <c r="G18" s="36"/>
      <c r="H18" s="228"/>
      <c r="I18" s="36"/>
      <c r="J18" s="36"/>
      <c r="K18" s="294"/>
      <c r="L18" s="294"/>
      <c r="M18" s="294"/>
      <c r="N18" s="36"/>
      <c r="O18" s="36"/>
      <c r="S18" s="36"/>
      <c r="T18" s="32"/>
    </row>
    <row r="19" spans="1:21" ht="16.5" customHeight="1">
      <c r="B19" s="48" t="s">
        <v>6</v>
      </c>
      <c r="C19" s="49"/>
      <c r="D19" s="50"/>
      <c r="E19" s="60"/>
      <c r="F19" s="273">
        <v>52711227.399586521</v>
      </c>
      <c r="H19" s="208"/>
      <c r="K19" s="36"/>
      <c r="L19" s="36"/>
      <c r="M19" s="36"/>
      <c r="O19" s="36"/>
      <c r="P19" s="36"/>
      <c r="Q19" s="36"/>
      <c r="R19" s="36"/>
      <c r="T19" s="36"/>
      <c r="U19" s="36"/>
    </row>
    <row r="20" spans="1:21" ht="16.5" customHeight="1">
      <c r="B20" s="48" t="s">
        <v>37</v>
      </c>
      <c r="C20" s="49"/>
      <c r="D20" s="50"/>
      <c r="E20" s="60"/>
      <c r="F20" s="61">
        <v>3926889</v>
      </c>
      <c r="G20" s="206"/>
      <c r="K20" s="36"/>
      <c r="L20" s="36"/>
      <c r="M20" s="36"/>
      <c r="O20" s="36"/>
      <c r="P20" s="36"/>
      <c r="Q20" s="36"/>
      <c r="R20" s="36"/>
      <c r="T20" s="36"/>
      <c r="U20" s="36"/>
    </row>
    <row r="21" spans="1:21" ht="16.5" customHeight="1">
      <c r="B21" s="48" t="s">
        <v>113</v>
      </c>
      <c r="C21" s="49"/>
      <c r="D21" s="50"/>
      <c r="E21" s="60"/>
      <c r="F21" s="116">
        <f>IF(F8="không nhận quà",200000000,0)</f>
        <v>200000000</v>
      </c>
      <c r="G21" s="206"/>
      <c r="K21" s="36"/>
      <c r="L21" s="36"/>
      <c r="M21" s="36"/>
      <c r="O21" s="36"/>
      <c r="P21" s="36"/>
      <c r="Q21" s="36"/>
      <c r="R21" s="36"/>
      <c r="T21" s="36"/>
      <c r="U21" s="36"/>
    </row>
    <row r="22" spans="1:21" ht="16.5" customHeight="1">
      <c r="B22" s="48" t="s">
        <v>160</v>
      </c>
      <c r="C22" s="49"/>
      <c r="D22" s="50"/>
      <c r="E22" s="60"/>
      <c r="F22" s="61">
        <f>IF(AND(F15="SV",F9="Không"),200000000/1.1,IF(AND(F15="DL",F9="Không"),100000000/1.1,0))</f>
        <v>181818181.81818181</v>
      </c>
      <c r="G22" s="206"/>
      <c r="K22" s="36"/>
      <c r="L22" s="36"/>
      <c r="M22" s="36"/>
      <c r="O22" s="36"/>
      <c r="P22" s="36"/>
      <c r="Q22" s="36"/>
      <c r="R22" s="36"/>
      <c r="T22" s="36"/>
      <c r="U22" s="36"/>
    </row>
    <row r="23" spans="1:21" ht="16.5" customHeight="1">
      <c r="B23" s="48" t="s">
        <v>121</v>
      </c>
      <c r="C23" s="49"/>
      <c r="D23" s="50"/>
      <c r="E23" s="60"/>
      <c r="F23" s="61">
        <v>0</v>
      </c>
      <c r="G23" s="206"/>
      <c r="K23" s="36"/>
      <c r="L23" s="36"/>
      <c r="M23" s="36"/>
      <c r="O23" s="36"/>
      <c r="P23" s="36"/>
      <c r="Q23" s="36"/>
      <c r="R23" s="36"/>
      <c r="T23" s="36"/>
      <c r="U23" s="36"/>
    </row>
    <row r="24" spans="1:21" ht="16.5" customHeight="1">
      <c r="B24" s="48" t="s">
        <v>52</v>
      </c>
      <c r="C24" s="49"/>
      <c r="D24" s="50"/>
      <c r="E24" s="60"/>
      <c r="F24" s="116" t="str">
        <f>+IF(F6="Không HTLS", "4.5%",0)</f>
        <v>4.5%</v>
      </c>
      <c r="K24" s="36"/>
      <c r="L24" s="36"/>
      <c r="M24" s="36"/>
      <c r="O24" s="36"/>
      <c r="P24" s="36"/>
      <c r="Q24" s="36"/>
      <c r="R24" s="36"/>
      <c r="T24" s="36"/>
      <c r="U24" s="36"/>
    </row>
    <row r="25" spans="1:21" ht="16.5" customHeight="1">
      <c r="B25" s="48" t="s">
        <v>23</v>
      </c>
      <c r="C25" s="49"/>
      <c r="D25" s="50"/>
      <c r="E25" s="60"/>
      <c r="F25" s="100"/>
      <c r="G25" s="62" t="s">
        <v>91</v>
      </c>
      <c r="K25" s="36"/>
      <c r="L25" s="36"/>
      <c r="M25" s="36"/>
      <c r="O25" s="36"/>
      <c r="P25" s="36"/>
      <c r="Q25" s="36"/>
      <c r="R25" s="36"/>
      <c r="T25" s="36"/>
      <c r="U25" s="36"/>
    </row>
    <row r="26" spans="1:21" ht="16.5" customHeight="1">
      <c r="B26" s="48" t="s">
        <v>21</v>
      </c>
      <c r="C26" s="49"/>
      <c r="D26" s="50"/>
      <c r="E26" s="60"/>
      <c r="F26" s="115">
        <f>(F19-F21/F18-F22/F18-F23/F18)*(1-F24)*(1-F25)</f>
        <v>43874038.414187334</v>
      </c>
      <c r="K26" s="36"/>
      <c r="L26" s="36"/>
      <c r="M26" s="36"/>
      <c r="O26" s="36"/>
      <c r="P26" s="36"/>
      <c r="Q26" s="36"/>
      <c r="R26" s="36"/>
      <c r="T26" s="36"/>
      <c r="U26" s="36"/>
    </row>
    <row r="27" spans="1:21" s="62" customFormat="1" ht="16.5" customHeight="1">
      <c r="B27" s="48" t="s">
        <v>53</v>
      </c>
      <c r="C27" s="49"/>
      <c r="D27" s="50"/>
      <c r="E27" s="60"/>
      <c r="F27" s="193">
        <f>F18*F26</f>
        <v>2474495766.5601654</v>
      </c>
      <c r="G27" s="189"/>
      <c r="H27" s="190"/>
      <c r="I27" s="36"/>
      <c r="J27" s="189"/>
      <c r="K27" s="36"/>
      <c r="L27" s="36"/>
      <c r="M27" s="36"/>
      <c r="N27" s="36"/>
      <c r="O27" s="36"/>
      <c r="P27" s="36"/>
      <c r="Q27" s="36"/>
      <c r="R27" s="36"/>
      <c r="S27" s="36"/>
      <c r="T27" s="36"/>
      <c r="U27" s="36"/>
    </row>
    <row r="28" spans="1:21" ht="16.5" customHeight="1">
      <c r="B28" s="48" t="s">
        <v>3</v>
      </c>
      <c r="C28" s="49"/>
      <c r="D28" s="50"/>
      <c r="E28" s="60"/>
      <c r="F28" s="116">
        <f>+(F27-F20*F18)*10%</f>
        <v>225301922.69601655</v>
      </c>
      <c r="G28" s="190"/>
      <c r="J28" s="189"/>
      <c r="K28" s="36"/>
      <c r="L28" s="36"/>
      <c r="M28" s="36"/>
      <c r="O28" s="36"/>
      <c r="P28" s="36"/>
      <c r="Q28" s="36"/>
      <c r="R28" s="36"/>
      <c r="T28" s="36"/>
      <c r="U28" s="36"/>
    </row>
    <row r="29" spans="1:21" s="62" customFormat="1" ht="16.5" customHeight="1">
      <c r="B29" s="48" t="s">
        <v>54</v>
      </c>
      <c r="C29" s="49"/>
      <c r="D29" s="50"/>
      <c r="E29" s="60"/>
      <c r="F29" s="123">
        <f>SUM(F27,F28)</f>
        <v>2699797689.2561817</v>
      </c>
      <c r="G29" s="36"/>
      <c r="H29" s="36"/>
      <c r="I29" s="36"/>
      <c r="J29" s="189"/>
      <c r="K29" s="36"/>
      <c r="L29" s="36"/>
      <c r="M29" s="189"/>
      <c r="N29" s="36"/>
      <c r="O29" s="36"/>
      <c r="P29" s="36"/>
      <c r="Q29" s="36"/>
      <c r="R29" s="36"/>
      <c r="S29" s="36"/>
      <c r="T29" s="36"/>
      <c r="U29" s="36"/>
    </row>
    <row r="30" spans="1:21" ht="16.5" customHeight="1">
      <c r="B30" s="48" t="s">
        <v>4</v>
      </c>
      <c r="C30" s="49"/>
      <c r="D30" s="50"/>
      <c r="E30" s="60"/>
      <c r="F30" s="116">
        <f>F27*2%</f>
        <v>49489915.331203312</v>
      </c>
      <c r="J30" s="189"/>
      <c r="K30" s="36"/>
      <c r="L30" s="36"/>
      <c r="M30" s="189"/>
      <c r="O30" s="36"/>
      <c r="P30" s="36"/>
      <c r="Q30" s="36"/>
      <c r="R30" s="36"/>
      <c r="T30" s="36"/>
      <c r="U30" s="36"/>
    </row>
    <row r="31" spans="1:21" s="62" customFormat="1" ht="16.5" customHeight="1">
      <c r="B31" s="48" t="s">
        <v>55</v>
      </c>
      <c r="C31" s="49"/>
      <c r="D31" s="50"/>
      <c r="E31" s="60"/>
      <c r="F31" s="123">
        <f>SUM(F29:F30)</f>
        <v>2749287604.5873852</v>
      </c>
      <c r="G31" s="36"/>
      <c r="H31" s="36"/>
      <c r="I31" s="36"/>
      <c r="J31" s="189"/>
      <c r="K31" s="36"/>
      <c r="L31" s="36"/>
      <c r="M31" s="189">
        <f>L31-L29</f>
        <v>0</v>
      </c>
      <c r="N31" s="36"/>
      <c r="O31" s="36"/>
      <c r="P31" s="36"/>
      <c r="Q31" s="36"/>
      <c r="R31" s="36"/>
      <c r="S31" s="36"/>
      <c r="T31" s="36"/>
      <c r="U31" s="36"/>
    </row>
    <row r="32" spans="1:21">
      <c r="B32" s="52" t="s">
        <v>5</v>
      </c>
      <c r="C32" s="53"/>
      <c r="D32" s="54"/>
      <c r="E32" s="117"/>
      <c r="F32" s="118">
        <f>F31/F18</f>
        <v>48746234.123889811</v>
      </c>
      <c r="J32" s="189"/>
      <c r="K32" s="36"/>
      <c r="L32" s="36"/>
      <c r="M32" s="189"/>
      <c r="O32" s="36"/>
      <c r="P32" s="36"/>
      <c r="Q32" s="36"/>
      <c r="R32" s="36"/>
      <c r="T32" s="36"/>
      <c r="U32" s="36"/>
    </row>
    <row r="33" spans="1:21" hidden="1">
      <c r="A33" s="32" t="s">
        <v>27</v>
      </c>
      <c r="B33" s="52" t="s">
        <v>24</v>
      </c>
      <c r="C33" s="53"/>
      <c r="D33" s="54"/>
      <c r="E33" s="117"/>
      <c r="F33" s="118">
        <f>IF(F6="HTLS",'HTLS '!H25,0)</f>
        <v>0</v>
      </c>
      <c r="G33" s="63" t="s">
        <v>31</v>
      </c>
      <c r="J33" s="189">
        <f>K33-K27</f>
        <v>0</v>
      </c>
      <c r="K33" s="36"/>
      <c r="L33" s="36"/>
      <c r="M33" s="189">
        <f>L33-L27</f>
        <v>0</v>
      </c>
      <c r="O33" s="36"/>
      <c r="P33" s="36"/>
      <c r="Q33" s="36"/>
      <c r="R33" s="36"/>
      <c r="T33" s="36"/>
      <c r="U33" s="36"/>
    </row>
    <row r="34" spans="1:21" hidden="1">
      <c r="B34" s="48" t="s">
        <v>25</v>
      </c>
      <c r="C34" s="49"/>
      <c r="D34" s="50"/>
      <c r="E34" s="60"/>
      <c r="F34" s="116" t="b">
        <f>IF(F6="HTLS",'HTLS '!M13)</f>
        <v>0</v>
      </c>
      <c r="J34" s="189"/>
      <c r="K34" s="36"/>
      <c r="L34" s="36"/>
      <c r="M34" s="36"/>
      <c r="O34" s="36"/>
      <c r="P34" s="36"/>
      <c r="Q34" s="36"/>
      <c r="R34" s="36"/>
      <c r="T34" s="36"/>
      <c r="U34" s="36"/>
    </row>
    <row r="35" spans="1:21" hidden="1">
      <c r="A35" s="32" t="s">
        <v>28</v>
      </c>
      <c r="B35" s="48" t="s">
        <v>26</v>
      </c>
      <c r="C35" s="49"/>
      <c r="D35" s="50"/>
      <c r="E35" s="60"/>
      <c r="F35" s="116">
        <f>IF(F6="HTLS",0,T101)</f>
        <v>265193099.29019225</v>
      </c>
      <c r="G35" s="63"/>
      <c r="J35" s="189"/>
      <c r="K35" s="36"/>
      <c r="L35" s="36"/>
      <c r="M35" s="36"/>
      <c r="O35" s="36"/>
      <c r="P35" s="36"/>
      <c r="Q35" s="36"/>
      <c r="R35" s="36"/>
      <c r="T35" s="36"/>
      <c r="U35" s="36"/>
    </row>
    <row r="36" spans="1:21" ht="18" hidden="1" customHeight="1">
      <c r="A36" s="32" t="s">
        <v>30</v>
      </c>
      <c r="B36" s="48" t="s">
        <v>10</v>
      </c>
      <c r="C36" s="49"/>
      <c r="D36" s="50"/>
      <c r="E36" s="60"/>
      <c r="F36" s="116">
        <f>F31-F33-F35</f>
        <v>2484094505.2971931</v>
      </c>
      <c r="K36" s="36"/>
      <c r="L36" s="36"/>
      <c r="M36" s="36"/>
      <c r="O36" s="36"/>
      <c r="P36" s="36"/>
      <c r="Q36" s="36"/>
      <c r="R36" s="36"/>
      <c r="T36" s="36"/>
      <c r="U36" s="36"/>
    </row>
    <row r="37" spans="1:21" ht="18" customHeight="1">
      <c r="B37" s="119"/>
      <c r="C37" s="120"/>
      <c r="E37" s="121"/>
      <c r="F37" s="122"/>
      <c r="G37" s="63"/>
      <c r="K37" s="36"/>
      <c r="L37" s="36"/>
      <c r="M37" s="36"/>
      <c r="O37" s="36"/>
      <c r="P37" s="36"/>
      <c r="Q37" s="36"/>
      <c r="R37" s="36"/>
      <c r="T37" s="36"/>
      <c r="U37" s="36"/>
    </row>
    <row r="38" spans="1:21" ht="39" customHeight="1">
      <c r="B38" s="55" t="s">
        <v>56</v>
      </c>
      <c r="C38" s="56"/>
      <c r="D38" s="96" t="s">
        <v>63</v>
      </c>
      <c r="E38" s="96" t="s">
        <v>61</v>
      </c>
      <c r="F38" s="97" t="s">
        <v>62</v>
      </c>
      <c r="K38" s="36"/>
      <c r="L38" s="36"/>
      <c r="M38" s="36"/>
      <c r="O38" s="36"/>
      <c r="P38" s="36"/>
      <c r="Q38" s="36"/>
      <c r="R38" s="36"/>
      <c r="T38" s="36"/>
      <c r="U38" s="36"/>
    </row>
    <row r="39" spans="1:21" ht="15" customHeight="1">
      <c r="B39" s="214"/>
      <c r="C39" s="215"/>
      <c r="D39" s="217"/>
      <c r="E39" s="209"/>
      <c r="F39" s="210"/>
      <c r="L39" s="36"/>
      <c r="M39" s="36"/>
      <c r="O39" s="36"/>
      <c r="P39" s="36"/>
      <c r="Q39" s="36"/>
      <c r="R39" s="36"/>
      <c r="T39" s="36"/>
      <c r="U39" s="36"/>
    </row>
    <row r="40" spans="1:21" ht="15" customHeight="1">
      <c r="B40" s="127" t="s">
        <v>116</v>
      </c>
      <c r="C40" s="216"/>
      <c r="D40" s="211" t="str">
        <f>RIGHT(C4,10)</f>
        <v>10/11/2022</v>
      </c>
      <c r="E40" s="212"/>
      <c r="F40" s="213">
        <v>200000000</v>
      </c>
      <c r="G40" s="190"/>
      <c r="L40" s="36"/>
      <c r="M40" s="36"/>
      <c r="O40" s="36"/>
      <c r="P40" s="36"/>
      <c r="Q40" s="36"/>
      <c r="R40" s="36"/>
      <c r="T40" s="36"/>
      <c r="U40" s="36"/>
    </row>
    <row r="41" spans="1:21" s="36" customFormat="1" ht="15.75" customHeight="1">
      <c r="B41" s="305" t="s">
        <v>151</v>
      </c>
      <c r="C41" s="124"/>
      <c r="D41" s="284">
        <f>D40+20</f>
        <v>44895</v>
      </c>
      <c r="E41" s="94">
        <v>0.15</v>
      </c>
      <c r="F41" s="200">
        <f>F29*E41-F40</f>
        <v>204969653.38842726</v>
      </c>
      <c r="G41" s="195">
        <f>$F$28*E41</f>
        <v>33795288.40440248</v>
      </c>
      <c r="I41" s="190"/>
    </row>
    <row r="42" spans="1:21" s="36" customFormat="1" ht="15.75" customHeight="1">
      <c r="B42" s="125" t="s">
        <v>81</v>
      </c>
      <c r="C42" s="124"/>
      <c r="D42" s="285">
        <f>D41+30</f>
        <v>44925</v>
      </c>
      <c r="E42" s="203">
        <v>0.05</v>
      </c>
      <c r="F42" s="200">
        <f>F29*E42</f>
        <v>134989884.46280909</v>
      </c>
      <c r="G42" s="195">
        <f t="shared" ref="G42:G47" si="0">$F$28*E42</f>
        <v>11265096.134800829</v>
      </c>
      <c r="I42" s="190"/>
    </row>
    <row r="43" spans="1:21" s="36" customFormat="1" ht="15" customHeight="1">
      <c r="B43" s="125" t="s">
        <v>162</v>
      </c>
      <c r="C43" s="126"/>
      <c r="D43" s="284">
        <f>D42+90</f>
        <v>45015</v>
      </c>
      <c r="E43" s="203">
        <v>0.1</v>
      </c>
      <c r="F43" s="200">
        <f>E43*$F$29</f>
        <v>269979768.92561817</v>
      </c>
      <c r="G43" s="195">
        <f t="shared" si="0"/>
        <v>22530192.269601658</v>
      </c>
    </row>
    <row r="44" spans="1:21" ht="15" customHeight="1">
      <c r="B44" s="125" t="s">
        <v>163</v>
      </c>
      <c r="C44" s="64"/>
      <c r="D44" s="284">
        <f>D43+90</f>
        <v>45105</v>
      </c>
      <c r="E44" s="203">
        <v>0.1</v>
      </c>
      <c r="F44" s="200">
        <f>E44*$F$29</f>
        <v>269979768.92561817</v>
      </c>
      <c r="G44" s="195">
        <f t="shared" si="0"/>
        <v>22530192.269601658</v>
      </c>
      <c r="L44" s="36"/>
      <c r="M44" s="36"/>
      <c r="O44" s="36"/>
      <c r="P44" s="36"/>
      <c r="Q44" s="36"/>
      <c r="R44" s="36"/>
      <c r="T44" s="36"/>
      <c r="U44" s="36"/>
    </row>
    <row r="45" spans="1:21" ht="15" customHeight="1">
      <c r="B45" s="125" t="s">
        <v>164</v>
      </c>
      <c r="C45" s="64"/>
      <c r="D45" s="284">
        <f>D44+90</f>
        <v>45195</v>
      </c>
      <c r="E45" s="94">
        <v>0.1</v>
      </c>
      <c r="F45" s="200">
        <f>E45*$F$29</f>
        <v>269979768.92561817</v>
      </c>
      <c r="G45" s="195">
        <f t="shared" si="0"/>
        <v>22530192.269601658</v>
      </c>
      <c r="H45" s="206"/>
      <c r="L45" s="36"/>
      <c r="M45" s="36"/>
      <c r="O45" s="36"/>
      <c r="P45" s="36"/>
      <c r="Q45" s="36"/>
      <c r="R45" s="36"/>
      <c r="T45" s="36"/>
      <c r="U45" s="36"/>
    </row>
    <row r="46" spans="1:21" ht="15" customHeight="1">
      <c r="B46" s="125" t="s">
        <v>165</v>
      </c>
      <c r="C46" s="64"/>
      <c r="D46" s="284">
        <f>D45+90</f>
        <v>45285</v>
      </c>
      <c r="E46" s="203">
        <v>0.1</v>
      </c>
      <c r="F46" s="200">
        <f>E46*$F$29</f>
        <v>269979768.92561817</v>
      </c>
      <c r="G46" s="195">
        <f t="shared" si="0"/>
        <v>22530192.269601658</v>
      </c>
      <c r="H46" s="206"/>
      <c r="L46" s="36"/>
      <c r="M46" s="36"/>
      <c r="O46" s="36"/>
      <c r="P46" s="36"/>
      <c r="Q46" s="36"/>
      <c r="R46" s="36"/>
      <c r="T46" s="36"/>
      <c r="U46" s="36"/>
    </row>
    <row r="47" spans="1:21" ht="15" customHeight="1">
      <c r="B47" s="125" t="s">
        <v>166</v>
      </c>
      <c r="C47" s="64"/>
      <c r="D47" s="284">
        <f>D46+90</f>
        <v>45375</v>
      </c>
      <c r="E47" s="203">
        <v>0.1</v>
      </c>
      <c r="F47" s="200">
        <f>E47*$F$29</f>
        <v>269979768.92561817</v>
      </c>
      <c r="G47" s="195">
        <f t="shared" si="0"/>
        <v>22530192.269601658</v>
      </c>
      <c r="H47" s="206"/>
      <c r="L47" s="36"/>
      <c r="M47" s="36"/>
      <c r="O47" s="36"/>
      <c r="P47" s="36"/>
      <c r="Q47" s="36"/>
      <c r="R47" s="36"/>
      <c r="T47" s="36"/>
      <c r="U47" s="36"/>
    </row>
    <row r="48" spans="1:21" ht="15" customHeight="1">
      <c r="B48" s="127" t="s">
        <v>86</v>
      </c>
      <c r="C48" s="64"/>
      <c r="D48" s="284">
        <v>45382</v>
      </c>
      <c r="E48" s="94">
        <v>0.25</v>
      </c>
      <c r="F48" s="200">
        <f>E48*$F$29+F30+F28*5%</f>
        <v>735704433.78004956</v>
      </c>
      <c r="G48" s="65"/>
      <c r="H48" s="190"/>
      <c r="L48" s="36"/>
      <c r="M48" s="36"/>
      <c r="O48" s="36"/>
      <c r="P48" s="36"/>
      <c r="Q48" s="36"/>
      <c r="R48" s="36"/>
      <c r="T48" s="36"/>
      <c r="U48" s="36"/>
    </row>
    <row r="49" spans="2:21" ht="15" customHeight="1">
      <c r="B49" s="128" t="s">
        <v>87</v>
      </c>
      <c r="C49" s="66"/>
      <c r="D49" s="284">
        <f>D48+365</f>
        <v>45747</v>
      </c>
      <c r="E49" s="95">
        <v>0.05</v>
      </c>
      <c r="F49" s="201">
        <f>+F29*E49-F28*5%</f>
        <v>123724788.32800826</v>
      </c>
      <c r="G49" s="198" t="b">
        <f>F27*5%=F49</f>
        <v>1</v>
      </c>
      <c r="L49" s="36"/>
      <c r="M49" s="36"/>
      <c r="O49" s="36"/>
      <c r="P49" s="36"/>
      <c r="Q49" s="36"/>
      <c r="R49" s="36"/>
      <c r="T49" s="36"/>
      <c r="U49" s="36"/>
    </row>
    <row r="50" spans="2:21" s="69" customFormat="1" ht="15" customHeight="1" thickBot="1">
      <c r="B50" s="322" t="s">
        <v>7</v>
      </c>
      <c r="C50" s="323"/>
      <c r="D50" s="67"/>
      <c r="E50" s="281">
        <f>SUM(E41:E49)</f>
        <v>1</v>
      </c>
      <c r="F50" s="129">
        <f>SUM(F39:F49)</f>
        <v>2749287604.5873847</v>
      </c>
      <c r="G50" s="68" t="b">
        <f>ROUND(F31,0)=ROUND(F50,0)</f>
        <v>1</v>
      </c>
      <c r="H50" s="36"/>
      <c r="I50" s="36"/>
      <c r="J50" s="36"/>
      <c r="K50" s="36"/>
      <c r="L50" s="36"/>
      <c r="M50" s="36"/>
      <c r="N50" s="36"/>
      <c r="O50" s="36"/>
      <c r="P50" s="36"/>
      <c r="Q50" s="36"/>
      <c r="R50" s="36"/>
      <c r="S50" s="36"/>
      <c r="T50" s="36"/>
      <c r="U50" s="36"/>
    </row>
    <row r="51" spans="2:21" s="70" customFormat="1" ht="16" thickTop="1">
      <c r="G51" s="36"/>
      <c r="H51" s="36"/>
      <c r="I51" s="36"/>
      <c r="J51" s="36"/>
      <c r="K51" s="71"/>
      <c r="L51" s="71"/>
      <c r="M51" s="71"/>
      <c r="N51" s="71"/>
      <c r="O51" s="71"/>
      <c r="P51" s="71"/>
      <c r="Q51" s="71"/>
      <c r="R51" s="71"/>
      <c r="S51" s="36"/>
      <c r="T51" s="36"/>
      <c r="U51" s="36"/>
    </row>
    <row r="52" spans="2:21" s="69" customFormat="1">
      <c r="B52" s="72" t="s">
        <v>60</v>
      </c>
      <c r="C52" s="73" t="s">
        <v>18</v>
      </c>
      <c r="D52" s="70"/>
      <c r="E52" s="324" t="s">
        <v>57</v>
      </c>
      <c r="F52" s="325"/>
      <c r="G52" s="74"/>
      <c r="H52" s="36"/>
      <c r="I52" s="36"/>
      <c r="J52" s="36"/>
      <c r="K52" s="75"/>
      <c r="L52" s="76"/>
      <c r="M52" s="77"/>
      <c r="N52" s="77"/>
      <c r="O52" s="77"/>
      <c r="P52" s="78"/>
      <c r="Q52" s="79"/>
      <c r="R52" s="79"/>
      <c r="S52" s="74"/>
      <c r="T52" s="32"/>
      <c r="U52" s="32"/>
    </row>
    <row r="53" spans="2:21" s="81" customFormat="1" ht="12.75" customHeight="1">
      <c r="B53" s="80" t="s">
        <v>17</v>
      </c>
      <c r="C53" s="80" t="s">
        <v>17</v>
      </c>
      <c r="E53" s="326" t="s">
        <v>17</v>
      </c>
      <c r="F53" s="326" t="s">
        <v>17</v>
      </c>
      <c r="G53" s="80"/>
      <c r="H53" s="80"/>
      <c r="I53" s="80"/>
      <c r="J53" s="80"/>
      <c r="K53" s="101"/>
      <c r="L53" s="101"/>
      <c r="M53" s="101"/>
      <c r="N53" s="101"/>
      <c r="O53" s="101"/>
      <c r="P53" s="101"/>
      <c r="Q53" s="101"/>
      <c r="R53" s="101"/>
      <c r="S53" s="80"/>
    </row>
    <row r="54" spans="2:21" s="69" customFormat="1" ht="69.75" customHeight="1">
      <c r="B54" s="74"/>
      <c r="C54" s="74"/>
      <c r="G54" s="74"/>
      <c r="H54" s="36"/>
      <c r="I54" s="36"/>
      <c r="J54" s="36"/>
      <c r="K54" s="102"/>
      <c r="L54" s="103"/>
      <c r="M54" s="104"/>
      <c r="N54" s="83"/>
      <c r="O54" s="105"/>
      <c r="P54" s="106"/>
      <c r="Q54" s="85"/>
      <c r="R54" s="107"/>
      <c r="S54" s="74"/>
      <c r="T54" s="32"/>
      <c r="U54" s="32"/>
    </row>
    <row r="55" spans="2:21" s="69" customFormat="1" ht="45">
      <c r="B55" s="93" t="s">
        <v>45</v>
      </c>
      <c r="C55" s="82"/>
      <c r="D55" s="98" t="s">
        <v>46</v>
      </c>
      <c r="E55" s="99" t="s">
        <v>61</v>
      </c>
      <c r="F55" s="92" t="s">
        <v>47</v>
      </c>
      <c r="G55" s="92" t="s">
        <v>108</v>
      </c>
      <c r="H55" s="229" t="s">
        <v>109</v>
      </c>
      <c r="I55" s="36"/>
      <c r="J55" s="36"/>
      <c r="K55" s="102"/>
      <c r="L55" s="103"/>
      <c r="M55" s="104"/>
      <c r="N55" s="83"/>
      <c r="O55" s="105"/>
      <c r="P55" s="84"/>
      <c r="Q55" s="85"/>
      <c r="R55" s="107"/>
      <c r="S55" s="74"/>
      <c r="T55" s="32"/>
      <c r="U55" s="32"/>
    </row>
    <row r="56" spans="2:21" s="69" customFormat="1" ht="15" customHeight="1">
      <c r="B56" s="291"/>
      <c r="C56" s="223"/>
      <c r="D56" s="217"/>
      <c r="E56" s="224"/>
      <c r="F56" s="86">
        <f>+F39</f>
        <v>0</v>
      </c>
      <c r="G56" s="86">
        <f>+F56</f>
        <v>0</v>
      </c>
      <c r="H56" s="230"/>
      <c r="I56" s="36"/>
      <c r="J56" s="36"/>
      <c r="K56" s="102"/>
      <c r="L56" s="103"/>
      <c r="M56" s="104"/>
      <c r="N56" s="83"/>
      <c r="O56" s="105"/>
      <c r="P56" s="84"/>
      <c r="Q56" s="85"/>
      <c r="R56" s="107"/>
      <c r="S56" s="74"/>
      <c r="T56" s="32"/>
      <c r="U56" s="32"/>
    </row>
    <row r="57" spans="2:21" s="69" customFormat="1" ht="15" customHeight="1">
      <c r="B57" s="127" t="s">
        <v>116</v>
      </c>
      <c r="C57" s="225"/>
      <c r="D57" s="282" t="str">
        <f>D40</f>
        <v>10/11/2022</v>
      </c>
      <c r="E57" s="278"/>
      <c r="F57" s="86">
        <f>F40</f>
        <v>200000000</v>
      </c>
      <c r="G57" s="86">
        <f>F57</f>
        <v>200000000</v>
      </c>
      <c r="H57" s="230"/>
      <c r="I57" s="36"/>
      <c r="J57" s="36"/>
      <c r="K57" s="102"/>
      <c r="L57" s="103"/>
      <c r="M57" s="104"/>
      <c r="N57" s="83"/>
      <c r="O57" s="105"/>
      <c r="P57" s="84"/>
      <c r="Q57" s="85"/>
      <c r="R57" s="107"/>
      <c r="S57" s="74"/>
      <c r="T57" s="32"/>
      <c r="U57" s="32"/>
    </row>
    <row r="58" spans="2:21" ht="15" customHeight="1">
      <c r="B58" s="312" t="s">
        <v>152</v>
      </c>
      <c r="C58" s="313"/>
      <c r="D58" s="282">
        <f>D57+20</f>
        <v>44895</v>
      </c>
      <c r="E58" s="278">
        <f>+E41</f>
        <v>0.15</v>
      </c>
      <c r="F58" s="218">
        <f>SUM(F27:F28)*15%-SUM(F57:F57)</f>
        <v>204969653.38842726</v>
      </c>
      <c r="G58" s="218">
        <f>+F58</f>
        <v>204969653.38842726</v>
      </c>
      <c r="H58" s="231"/>
      <c r="K58" s="102"/>
      <c r="L58" s="103"/>
      <c r="M58" s="104"/>
      <c r="N58" s="83"/>
      <c r="O58" s="105"/>
      <c r="P58" s="84"/>
      <c r="Q58" s="85"/>
      <c r="R58" s="107"/>
    </row>
    <row r="59" spans="2:21" ht="15" customHeight="1">
      <c r="B59" s="125" t="s">
        <v>81</v>
      </c>
      <c r="C59" s="199"/>
      <c r="D59" s="283">
        <f>D58+30</f>
        <v>44925</v>
      </c>
      <c r="E59" s="219">
        <v>0.75</v>
      </c>
      <c r="F59" s="87">
        <f>F29*75%</f>
        <v>2024848266.9421363</v>
      </c>
      <c r="G59" s="87">
        <f>F29*5%</f>
        <v>134989884.46280909</v>
      </c>
      <c r="H59" s="232">
        <f>F29*70%</f>
        <v>1889858382.479327</v>
      </c>
      <c r="K59" s="102"/>
      <c r="L59" s="103"/>
      <c r="M59" s="104"/>
      <c r="N59" s="83"/>
      <c r="O59" s="105"/>
      <c r="P59" s="84"/>
      <c r="Q59" s="85"/>
      <c r="R59" s="107"/>
    </row>
    <row r="60" spans="2:21" ht="47.25" customHeight="1">
      <c r="B60" s="310" t="s">
        <v>117</v>
      </c>
      <c r="C60" s="311"/>
      <c r="D60" s="282">
        <f>+D48</f>
        <v>45382</v>
      </c>
      <c r="E60" s="286" t="s">
        <v>112</v>
      </c>
      <c r="F60" s="87">
        <f>F29*5%+F28*5%+F30</f>
        <v>195744895.92881322</v>
      </c>
      <c r="G60" s="87">
        <f>+F30+F28*5%</f>
        <v>60755011.466004141</v>
      </c>
      <c r="H60" s="232">
        <f>F29*5%</f>
        <v>134989884.46280909</v>
      </c>
      <c r="K60" s="102"/>
      <c r="L60" s="103"/>
      <c r="M60" s="104"/>
      <c r="N60" s="83"/>
      <c r="O60" s="105"/>
      <c r="P60" s="84"/>
      <c r="Q60" s="85"/>
      <c r="R60" s="107"/>
    </row>
    <row r="61" spans="2:21" ht="15" customHeight="1">
      <c r="B61" s="308" t="s">
        <v>118</v>
      </c>
      <c r="C61" s="309"/>
      <c r="D61" s="226">
        <f>D60+365</f>
        <v>45747</v>
      </c>
      <c r="E61" s="220">
        <v>0.05</v>
      </c>
      <c r="F61" s="87">
        <f>F27*5%</f>
        <v>123724788.32800828</v>
      </c>
      <c r="G61" s="87">
        <f>+F61</f>
        <v>123724788.32800828</v>
      </c>
      <c r="H61" s="230"/>
      <c r="K61" s="102"/>
      <c r="L61" s="103"/>
      <c r="M61" s="104"/>
      <c r="N61" s="83"/>
      <c r="O61" s="105"/>
      <c r="P61" s="84"/>
      <c r="Q61" s="85"/>
      <c r="R61" s="107"/>
    </row>
    <row r="62" spans="2:21" ht="15" customHeight="1">
      <c r="B62" s="221" t="s">
        <v>8</v>
      </c>
      <c r="C62" s="222"/>
      <c r="D62" s="130"/>
      <c r="E62" s="131">
        <v>1</v>
      </c>
      <c r="F62" s="88">
        <f>SUM(F56:F61)</f>
        <v>2749287604.5873847</v>
      </c>
      <c r="G62" s="88">
        <f>SUM(G56:G61)</f>
        <v>724439337.64524877</v>
      </c>
      <c r="H62" s="233">
        <f>SUM(H58:H61)</f>
        <v>2024848266.942136</v>
      </c>
      <c r="K62" s="102"/>
      <c r="L62" s="103"/>
      <c r="M62" s="104"/>
      <c r="N62" s="83"/>
      <c r="O62" s="105"/>
      <c r="P62" s="106"/>
      <c r="Q62" s="85"/>
      <c r="R62" s="107"/>
    </row>
    <row r="63" spans="2:21" ht="21.75" customHeight="1">
      <c r="F63" s="195">
        <f>F50-F62</f>
        <v>0</v>
      </c>
      <c r="G63" s="62"/>
      <c r="H63" s="36" t="b">
        <f>ROUND(H62+G62,0)=ROUND(F62,0)</f>
        <v>1</v>
      </c>
      <c r="K63" s="102"/>
      <c r="L63" s="103"/>
      <c r="M63" s="104"/>
      <c r="N63" s="83"/>
      <c r="O63" s="105"/>
      <c r="P63" s="84"/>
      <c r="Q63" s="85"/>
      <c r="R63" s="107"/>
    </row>
    <row r="64" spans="2:21">
      <c r="I64" s="234" t="s">
        <v>65</v>
      </c>
      <c r="J64" s="235"/>
      <c r="K64" s="132"/>
      <c r="L64" s="132"/>
      <c r="M64" s="132"/>
      <c r="N64" s="132"/>
      <c r="O64" s="132"/>
      <c r="P64" s="132"/>
      <c r="Q64" s="133"/>
      <c r="R64" s="134"/>
      <c r="S64" s="132"/>
      <c r="T64" s="132"/>
    </row>
    <row r="65" spans="2:20" ht="30.5">
      <c r="B65" s="334"/>
      <c r="C65" s="334"/>
      <c r="D65" s="89" t="s">
        <v>58</v>
      </c>
      <c r="E65" s="90"/>
      <c r="F65" s="90"/>
      <c r="G65" s="91"/>
      <c r="I65" s="235"/>
      <c r="J65" s="235"/>
      <c r="K65" s="132"/>
      <c r="L65" s="132"/>
      <c r="M65" s="132" t="s">
        <v>66</v>
      </c>
      <c r="N65" s="132"/>
      <c r="O65" s="132"/>
      <c r="P65" s="132"/>
      <c r="Q65" s="135">
        <f>IF(F6="HTLS",0,IF(F10="TTS",8.5%,8%))</f>
        <v>8.5000000000000006E-2</v>
      </c>
      <c r="R65" s="132" t="s">
        <v>67</v>
      </c>
      <c r="S65" s="132"/>
      <c r="T65" s="132"/>
    </row>
    <row r="66" spans="2:20" ht="22.5" customHeight="1">
      <c r="B66" s="337"/>
      <c r="C66" s="337"/>
      <c r="D66" s="336" t="s">
        <v>59</v>
      </c>
      <c r="E66" s="336"/>
      <c r="F66" s="336"/>
      <c r="G66" s="336"/>
      <c r="H66" s="336"/>
      <c r="I66" s="236" t="s">
        <v>68</v>
      </c>
      <c r="J66" s="237" t="s">
        <v>69</v>
      </c>
      <c r="K66" s="136" t="s">
        <v>70</v>
      </c>
      <c r="L66" s="137" t="s">
        <v>71</v>
      </c>
      <c r="M66" s="137" t="s">
        <v>72</v>
      </c>
      <c r="N66" s="138" t="s">
        <v>73</v>
      </c>
      <c r="O66" s="138" t="s">
        <v>74</v>
      </c>
      <c r="P66" s="138" t="s">
        <v>75</v>
      </c>
      <c r="Q66" s="139" t="s">
        <v>76</v>
      </c>
      <c r="R66" s="140" t="s">
        <v>77</v>
      </c>
      <c r="S66" s="137" t="s">
        <v>47</v>
      </c>
      <c r="T66" s="141" t="s">
        <v>78</v>
      </c>
    </row>
    <row r="67" spans="2:20" ht="25.5" customHeight="1">
      <c r="B67" s="69"/>
      <c r="D67" s="336"/>
      <c r="E67" s="336"/>
      <c r="F67" s="336"/>
      <c r="G67" s="336"/>
      <c r="H67" s="336"/>
      <c r="I67" s="238"/>
      <c r="J67" s="238"/>
      <c r="K67" s="142"/>
      <c r="L67" s="143"/>
      <c r="M67" s="144"/>
      <c r="N67" s="144"/>
      <c r="O67" s="145"/>
      <c r="P67" s="144">
        <f>+M67</f>
        <v>0</v>
      </c>
      <c r="Q67" s="146"/>
      <c r="R67" s="144"/>
      <c r="S67" s="144">
        <f>M67</f>
        <v>0</v>
      </c>
      <c r="T67" s="144"/>
    </row>
    <row r="68" spans="2:20" ht="24.75" customHeight="1">
      <c r="B68" s="277"/>
      <c r="C68" s="277"/>
      <c r="D68" s="207"/>
      <c r="E68" s="207"/>
      <c r="F68" s="207"/>
      <c r="G68" s="207"/>
      <c r="H68" s="239"/>
      <c r="I68" s="240" t="str">
        <f>B57</f>
        <v>Lần đặt cọc: Ngay khi ký TTĐC</v>
      </c>
      <c r="J68" s="241" t="str">
        <f>D40</f>
        <v>10/11/2022</v>
      </c>
      <c r="K68" s="147"/>
      <c r="L68" s="148"/>
      <c r="M68" s="149">
        <v>200000000</v>
      </c>
      <c r="N68" s="149"/>
      <c r="O68" s="150"/>
      <c r="P68" s="149">
        <f>F40</f>
        <v>200000000</v>
      </c>
      <c r="Q68" s="149"/>
      <c r="R68" s="149"/>
      <c r="S68" s="149"/>
      <c r="T68" s="149"/>
    </row>
    <row r="69" spans="2:20" ht="31.5" customHeight="1">
      <c r="B69" s="335"/>
      <c r="C69" s="335"/>
      <c r="D69" s="276"/>
      <c r="I69" s="242" t="str">
        <f>B41</f>
        <v>Lần 1: Ngay khi ký HĐMB (Trong vòng 20 ngày kể từ ngày ký TTĐC)</v>
      </c>
      <c r="J69" s="242"/>
      <c r="K69" s="151"/>
      <c r="L69" s="152"/>
      <c r="M69" s="153"/>
      <c r="N69" s="153"/>
      <c r="O69" s="154"/>
      <c r="P69" s="153"/>
      <c r="Q69" s="153"/>
      <c r="R69" s="153"/>
      <c r="S69" s="153"/>
      <c r="T69" s="153"/>
    </row>
    <row r="70" spans="2:20">
      <c r="I70" s="243"/>
      <c r="J70" s="243">
        <f>D41</f>
        <v>44895</v>
      </c>
      <c r="K70" s="187">
        <v>44753</v>
      </c>
      <c r="L70" s="155">
        <f>IF(J70&lt;&gt;0,IF(OR(J70&lt;=K70,K70=""),0,J70-K70),"")</f>
        <v>142</v>
      </c>
      <c r="M70" s="163">
        <f>+F27*E41-M68</f>
        <v>171174364.98402482</v>
      </c>
      <c r="N70" s="163">
        <f>+F28*E41</f>
        <v>33795288.40440248</v>
      </c>
      <c r="O70" s="156"/>
      <c r="P70" s="157">
        <f>F41</f>
        <v>204969653.38842726</v>
      </c>
      <c r="Q70" s="158">
        <f>$Q$65</f>
        <v>8.5000000000000006E-2</v>
      </c>
      <c r="R70" s="159">
        <f>(1+Q70/365)^L70</f>
        <v>1.0336173535260365</v>
      </c>
      <c r="S70" s="160">
        <f>+M70/R70</f>
        <v>165607092.79898232</v>
      </c>
      <c r="T70" s="161">
        <f>M70-S70</f>
        <v>5567272.1850425005</v>
      </c>
    </row>
    <row r="71" spans="2:20">
      <c r="I71" s="244"/>
      <c r="J71" s="244">
        <f>J70</f>
        <v>44895</v>
      </c>
      <c r="K71" s="162"/>
      <c r="L71" s="163">
        <f>IF(J71&lt;&gt;0,IF(OR(J71&lt;=K71,K71=""),0,J71-K71),"")</f>
        <v>0</v>
      </c>
      <c r="M71" s="163"/>
      <c r="N71" s="163"/>
      <c r="O71" s="164"/>
      <c r="P71" s="165"/>
      <c r="Q71" s="158">
        <f t="shared" ref="Q71:Q100" si="1">$Q$65</f>
        <v>8.5000000000000006E-2</v>
      </c>
      <c r="R71" s="166">
        <f>(1+Q71/365)^L71</f>
        <v>1</v>
      </c>
      <c r="S71" s="167">
        <f>+M71/R71</f>
        <v>0</v>
      </c>
      <c r="T71" s="168">
        <f>M71-S71</f>
        <v>0</v>
      </c>
    </row>
    <row r="72" spans="2:20">
      <c r="I72" s="244"/>
      <c r="J72" s="244">
        <f>J71</f>
        <v>44895</v>
      </c>
      <c r="K72" s="162"/>
      <c r="L72" s="163">
        <f>IF(J72&lt;&gt;0,IF(OR(J72&lt;=K72,K72=""),0,J72-K72),"")</f>
        <v>0</v>
      </c>
      <c r="M72" s="163"/>
      <c r="N72" s="163"/>
      <c r="O72" s="164"/>
      <c r="P72" s="165"/>
      <c r="Q72" s="158">
        <f t="shared" si="1"/>
        <v>8.5000000000000006E-2</v>
      </c>
      <c r="R72" s="166">
        <f>(1+Q72/365)^L72</f>
        <v>1</v>
      </c>
      <c r="S72" s="167">
        <f>+M72/R72</f>
        <v>0</v>
      </c>
      <c r="T72" s="168">
        <f>M72-S72</f>
        <v>0</v>
      </c>
    </row>
    <row r="73" spans="2:20">
      <c r="I73" s="245" t="str">
        <f>B42</f>
        <v xml:space="preserve">Lần 2: Trong vòng 30 ngày kể từ ngày ký HĐMB </v>
      </c>
      <c r="J73" s="245"/>
      <c r="K73" s="169"/>
      <c r="L73" s="170"/>
      <c r="M73" s="171"/>
      <c r="N73" s="171"/>
      <c r="O73" s="172"/>
      <c r="P73" s="171"/>
      <c r="Q73" s="171"/>
      <c r="R73" s="171"/>
      <c r="S73" s="171"/>
      <c r="T73" s="171"/>
    </row>
    <row r="74" spans="2:20">
      <c r="I74" s="244"/>
      <c r="J74" s="244">
        <f>D42</f>
        <v>44925</v>
      </c>
      <c r="K74" s="187">
        <v>44630</v>
      </c>
      <c r="L74" s="163">
        <f>IF(J74&lt;&gt;0,IF(OR(J74&lt;=K74,K74=""),0,J74-K74),"")</f>
        <v>295</v>
      </c>
      <c r="M74" s="163">
        <f>P74/$F$29*$F$27</f>
        <v>123724788.32800828</v>
      </c>
      <c r="N74" s="163">
        <f>P74/$F$29*$F$28</f>
        <v>11265096.134800829</v>
      </c>
      <c r="O74" s="164"/>
      <c r="P74" s="165">
        <f>F42</f>
        <v>134989884.46280909</v>
      </c>
      <c r="Q74" s="158">
        <f t="shared" si="1"/>
        <v>8.5000000000000006E-2</v>
      </c>
      <c r="R74" s="166">
        <f>(1+Q74/365)^L74</f>
        <v>1.0711047925776667</v>
      </c>
      <c r="S74" s="167">
        <f>+M74/R74</f>
        <v>115511375.9039939</v>
      </c>
      <c r="T74" s="173">
        <f>M74-S74</f>
        <v>8213412.4240143746</v>
      </c>
    </row>
    <row r="75" spans="2:20">
      <c r="I75" s="244"/>
      <c r="J75" s="244">
        <f>J74</f>
        <v>44925</v>
      </c>
      <c r="K75" s="162"/>
      <c r="L75" s="163">
        <f>IF(J75&lt;&gt;0,IF(OR(J75&lt;=K75,K75=""),0,J75-K75),"")</f>
        <v>0</v>
      </c>
      <c r="M75" s="163"/>
      <c r="N75" s="163"/>
      <c r="O75" s="164"/>
      <c r="P75" s="165"/>
      <c r="Q75" s="158">
        <f t="shared" si="1"/>
        <v>8.5000000000000006E-2</v>
      </c>
      <c r="R75" s="166">
        <f>(1+Q75/365)^L75</f>
        <v>1</v>
      </c>
      <c r="S75" s="167">
        <f>+M75/R75</f>
        <v>0</v>
      </c>
      <c r="T75" s="168">
        <f>M75-S75</f>
        <v>0</v>
      </c>
    </row>
    <row r="76" spans="2:20">
      <c r="I76" s="244"/>
      <c r="J76" s="244">
        <f>J75</f>
        <v>44925</v>
      </c>
      <c r="K76" s="162"/>
      <c r="L76" s="163">
        <f>IF(J76&lt;&gt;0,IF(OR(J76&lt;=K76,K76=""),0,J76-K76),"")</f>
        <v>0</v>
      </c>
      <c r="M76" s="163"/>
      <c r="N76" s="163"/>
      <c r="O76" s="164"/>
      <c r="P76" s="165"/>
      <c r="Q76" s="158">
        <f t="shared" si="1"/>
        <v>8.5000000000000006E-2</v>
      </c>
      <c r="R76" s="166">
        <f>(1+Q76/365)^L76</f>
        <v>1</v>
      </c>
      <c r="S76" s="167">
        <f>+M76/R76</f>
        <v>0</v>
      </c>
      <c r="T76" s="168">
        <f>M76-S76</f>
        <v>0</v>
      </c>
    </row>
    <row r="77" spans="2:20">
      <c r="I77" s="245" t="str">
        <f>B43</f>
        <v>Lần 3: Trong vòng 90 ngày kể từ ngày thanh toán lần 2</v>
      </c>
      <c r="J77" s="245"/>
      <c r="K77" s="169"/>
      <c r="L77" s="170"/>
      <c r="M77" s="171"/>
      <c r="N77" s="171"/>
      <c r="O77" s="172"/>
      <c r="P77" s="171"/>
      <c r="Q77" s="171"/>
      <c r="R77" s="171"/>
      <c r="S77" s="171"/>
      <c r="T77" s="171"/>
    </row>
    <row r="78" spans="2:20">
      <c r="I78" s="244"/>
      <c r="J78" s="244">
        <f>D43</f>
        <v>45015</v>
      </c>
      <c r="K78" s="187">
        <v>44630</v>
      </c>
      <c r="L78" s="163">
        <f>IF(J78&lt;&gt;0,IF(OR(J78&lt;=K78,K78=""),0,J78-K78),"")</f>
        <v>385</v>
      </c>
      <c r="M78" s="163">
        <f>P78/$F$29*$F$27</f>
        <v>247449576.65601656</v>
      </c>
      <c r="N78" s="163">
        <f>P78/$F$29*$F$28</f>
        <v>22530192.269601658</v>
      </c>
      <c r="O78" s="164"/>
      <c r="P78" s="165">
        <f>F43</f>
        <v>269979768.92561817</v>
      </c>
      <c r="Q78" s="158">
        <f t="shared" si="1"/>
        <v>8.5000000000000006E-2</v>
      </c>
      <c r="R78" s="166">
        <f>(1+Q78/365)^L78</f>
        <v>1.0937882136691426</v>
      </c>
      <c r="S78" s="167">
        <f>+M78/R78</f>
        <v>226231708.81128821</v>
      </c>
      <c r="T78" s="173">
        <f>M78-S78</f>
        <v>21217867.844728351</v>
      </c>
    </row>
    <row r="79" spans="2:20">
      <c r="I79" s="244"/>
      <c r="J79" s="244">
        <f>J78</f>
        <v>45015</v>
      </c>
      <c r="K79" s="162"/>
      <c r="L79" s="164">
        <f>IF(J79&lt;&gt;0,IF(OR(J79&lt;=K79,K79=""),0,J79-K79),"")</f>
        <v>0</v>
      </c>
      <c r="M79" s="174"/>
      <c r="N79" s="174"/>
      <c r="O79" s="164"/>
      <c r="P79" s="165"/>
      <c r="Q79" s="158">
        <f t="shared" si="1"/>
        <v>8.5000000000000006E-2</v>
      </c>
      <c r="R79" s="166">
        <f>(1+Q79/365)^L79</f>
        <v>1</v>
      </c>
      <c r="S79" s="167">
        <f>+M79/R79</f>
        <v>0</v>
      </c>
      <c r="T79" s="168">
        <f>M79-S79</f>
        <v>0</v>
      </c>
    </row>
    <row r="80" spans="2:20">
      <c r="I80" s="244"/>
      <c r="J80" s="244">
        <f>J79</f>
        <v>45015</v>
      </c>
      <c r="K80" s="162"/>
      <c r="L80" s="163">
        <f>IF(J80&lt;&gt;0,IF(OR(J80&lt;=K80,K80=""),0,J80-K80),"")</f>
        <v>0</v>
      </c>
      <c r="M80" s="174"/>
      <c r="N80" s="174"/>
      <c r="O80" s="164"/>
      <c r="P80" s="165"/>
      <c r="Q80" s="158">
        <f t="shared" si="1"/>
        <v>8.5000000000000006E-2</v>
      </c>
      <c r="R80" s="166">
        <f>(1+Q80/365)^L80</f>
        <v>1</v>
      </c>
      <c r="S80" s="167">
        <f>+M80/R80</f>
        <v>0</v>
      </c>
      <c r="T80" s="168">
        <f>M80-S80</f>
        <v>0</v>
      </c>
    </row>
    <row r="81" spans="3:20">
      <c r="I81" s="246" t="str">
        <f>B44</f>
        <v>Lần 4: Trong vòng 90 ngày kể từ ngày thanh toán lần 3</v>
      </c>
      <c r="J81" s="247"/>
      <c r="K81" s="175"/>
      <c r="L81" s="176"/>
      <c r="M81" s="177"/>
      <c r="N81" s="177"/>
      <c r="O81" s="178"/>
      <c r="P81" s="176"/>
      <c r="Q81" s="171"/>
      <c r="R81" s="179"/>
      <c r="S81" s="180"/>
      <c r="T81" s="181"/>
    </row>
    <row r="82" spans="3:20">
      <c r="I82" s="244"/>
      <c r="J82" s="244">
        <f>D44</f>
        <v>45105</v>
      </c>
      <c r="K82" s="187">
        <v>44630</v>
      </c>
      <c r="L82" s="163">
        <f>IF(J82&lt;&gt;0,IF(OR(J82&lt;=K82,K82=""),0,J82-K82),"")</f>
        <v>475</v>
      </c>
      <c r="M82" s="163">
        <f>P82/$F$29*$F$27</f>
        <v>247449576.65601656</v>
      </c>
      <c r="N82" s="163">
        <f>P82/$F$29*$F$28</f>
        <v>22530192.269601658</v>
      </c>
      <c r="O82" s="164"/>
      <c r="P82" s="165">
        <f>F44</f>
        <v>269979768.92561817</v>
      </c>
      <c r="Q82" s="158">
        <f t="shared" si="1"/>
        <v>8.5000000000000006E-2</v>
      </c>
      <c r="R82" s="166">
        <f>(1+Q82/365)^L82</f>
        <v>1.1169520150147063</v>
      </c>
      <c r="S82" s="167">
        <f>+M82/R82</f>
        <v>221540024.3964451</v>
      </c>
      <c r="T82" s="173">
        <f>M82-S82</f>
        <v>25909552.259571463</v>
      </c>
    </row>
    <row r="83" spans="3:20">
      <c r="I83" s="244"/>
      <c r="J83" s="244">
        <f>+J82</f>
        <v>45105</v>
      </c>
      <c r="K83" s="162"/>
      <c r="L83" s="163">
        <f>IF(J83&lt;&gt;0,IF(OR(J83&lt;=K83,K83=""),0,J83-K83),"")</f>
        <v>0</v>
      </c>
      <c r="M83" s="174"/>
      <c r="N83" s="174"/>
      <c r="O83" s="164"/>
      <c r="P83" s="165"/>
      <c r="Q83" s="158">
        <f t="shared" si="1"/>
        <v>8.5000000000000006E-2</v>
      </c>
      <c r="R83" s="166">
        <f>(1+Q83/365)^L83</f>
        <v>1</v>
      </c>
      <c r="S83" s="167">
        <f>+M83/R83</f>
        <v>0</v>
      </c>
      <c r="T83" s="168">
        <f>M83-S83</f>
        <v>0</v>
      </c>
    </row>
    <row r="84" spans="3:20">
      <c r="I84" s="244"/>
      <c r="J84" s="244">
        <f>+J83</f>
        <v>45105</v>
      </c>
      <c r="K84" s="162"/>
      <c r="L84" s="163">
        <f>IF(J84&lt;&gt;0,IF(OR(J84&lt;=K84,K84=""),0,J84-K84),"")</f>
        <v>0</v>
      </c>
      <c r="M84" s="174"/>
      <c r="N84" s="174"/>
      <c r="O84" s="164"/>
      <c r="P84" s="165"/>
      <c r="Q84" s="158">
        <f t="shared" si="1"/>
        <v>8.5000000000000006E-2</v>
      </c>
      <c r="R84" s="166">
        <f>(1+Q84/365)^L84</f>
        <v>1</v>
      </c>
      <c r="S84" s="167">
        <f>+M84/R84</f>
        <v>0</v>
      </c>
      <c r="T84" s="168">
        <f>M84-S84</f>
        <v>0</v>
      </c>
    </row>
    <row r="85" spans="3:20">
      <c r="C85" s="202"/>
      <c r="I85" s="246" t="str">
        <f>B45</f>
        <v>Lần 5: Trong vòng 90 ngày kể từ ngày thanh toán lần 4</v>
      </c>
      <c r="J85" s="247"/>
      <c r="K85" s="175"/>
      <c r="L85" s="176"/>
      <c r="M85" s="177"/>
      <c r="N85" s="177"/>
      <c r="O85" s="178"/>
      <c r="P85" s="176"/>
      <c r="Q85" s="171"/>
      <c r="R85" s="179"/>
      <c r="S85" s="180"/>
      <c r="T85" s="181"/>
    </row>
    <row r="86" spans="3:20">
      <c r="I86" s="244"/>
      <c r="J86" s="244">
        <f>D45</f>
        <v>45195</v>
      </c>
      <c r="K86" s="187">
        <v>44630</v>
      </c>
      <c r="L86" s="163">
        <f>IF(J86&lt;&gt;0,IF(OR(J86&lt;=K86,K86=""),0,J86-K86),"")</f>
        <v>565</v>
      </c>
      <c r="M86" s="163">
        <f>P86/$F$29*$F$27</f>
        <v>247449576.65601656</v>
      </c>
      <c r="N86" s="163">
        <f>P86/$F$29*$F$28</f>
        <v>22530192.269601658</v>
      </c>
      <c r="O86" s="164"/>
      <c r="P86" s="165">
        <f>F45</f>
        <v>269979768.92561817</v>
      </c>
      <c r="Q86" s="158">
        <f t="shared" si="1"/>
        <v>8.5000000000000006E-2</v>
      </c>
      <c r="R86" s="166">
        <f>(1+Q86/365)^L86</f>
        <v>1.140606369911745</v>
      </c>
      <c r="S86" s="167">
        <f>+M86/R86</f>
        <v>216945638.02511737</v>
      </c>
      <c r="T86" s="173">
        <f>M86-S86</f>
        <v>30503938.630899191</v>
      </c>
    </row>
    <row r="87" spans="3:20">
      <c r="I87" s="244"/>
      <c r="J87" s="244">
        <f>+J86</f>
        <v>45195</v>
      </c>
      <c r="K87" s="162"/>
      <c r="L87" s="163">
        <f>IF(J87&lt;&gt;0,IF(OR(J87&lt;=K87,K87=""),0,J87-K87),"")</f>
        <v>0</v>
      </c>
      <c r="M87" s="174"/>
      <c r="N87" s="174"/>
      <c r="O87" s="164"/>
      <c r="P87" s="165"/>
      <c r="Q87" s="158">
        <f t="shared" si="1"/>
        <v>8.5000000000000006E-2</v>
      </c>
      <c r="R87" s="166">
        <f>(1+Q87/365)^L87</f>
        <v>1</v>
      </c>
      <c r="S87" s="167">
        <f>+M87/R87</f>
        <v>0</v>
      </c>
      <c r="T87" s="168">
        <f>M87-S87</f>
        <v>0</v>
      </c>
    </row>
    <row r="88" spans="3:20">
      <c r="I88" s="244"/>
      <c r="J88" s="244">
        <f>+J87</f>
        <v>45195</v>
      </c>
      <c r="K88" s="162"/>
      <c r="L88" s="163">
        <f>IF(J88&lt;&gt;0,IF(OR(J88&lt;=K88,K88=""),0,J88-K88),"")</f>
        <v>0</v>
      </c>
      <c r="M88" s="174"/>
      <c r="N88" s="174"/>
      <c r="O88" s="164"/>
      <c r="P88" s="165"/>
      <c r="Q88" s="158">
        <f t="shared" si="1"/>
        <v>8.5000000000000006E-2</v>
      </c>
      <c r="R88" s="166">
        <f>(1+Q88/365)^L88</f>
        <v>1</v>
      </c>
      <c r="S88" s="167">
        <f>+M88/R88</f>
        <v>0</v>
      </c>
      <c r="T88" s="168">
        <f>M88-S88</f>
        <v>0</v>
      </c>
    </row>
    <row r="89" spans="3:20">
      <c r="C89" s="202"/>
      <c r="I89" s="246" t="str">
        <f>B46</f>
        <v>Lần 6: Trong vòng 90 ngày kể từ ngày thanh toán lần 5</v>
      </c>
      <c r="J89" s="247"/>
      <c r="K89" s="175"/>
      <c r="L89" s="176"/>
      <c r="M89" s="177"/>
      <c r="N89" s="177"/>
      <c r="O89" s="178"/>
      <c r="P89" s="176"/>
      <c r="Q89" s="171"/>
      <c r="R89" s="179"/>
      <c r="S89" s="180"/>
      <c r="T89" s="181"/>
    </row>
    <row r="90" spans="3:20">
      <c r="I90" s="244"/>
      <c r="J90" s="244">
        <f>D46</f>
        <v>45285</v>
      </c>
      <c r="K90" s="187">
        <v>44630</v>
      </c>
      <c r="L90" s="163">
        <f>IF(J90&lt;&gt;0,IF(OR(J90&lt;=K90,K90=""),0,J90-K90),"")</f>
        <v>655</v>
      </c>
      <c r="M90" s="163">
        <f>P90/$F$29*$F$27</f>
        <v>247449576.65601656</v>
      </c>
      <c r="N90" s="163">
        <f>P90/$F$29*$F$28</f>
        <v>22530192.269601658</v>
      </c>
      <c r="O90" s="164"/>
      <c r="P90" s="165">
        <f>F46</f>
        <v>269979768.92561817</v>
      </c>
      <c r="Q90" s="158">
        <f t="shared" si="1"/>
        <v>8.5000000000000006E-2</v>
      </c>
      <c r="R90" s="166">
        <f>(1+Q90/365)^L90</f>
        <v>1.1647616671035941</v>
      </c>
      <c r="S90" s="167">
        <f>+M90/R90</f>
        <v>212446531.89123914</v>
      </c>
      <c r="T90" s="173">
        <f>M90-S90</f>
        <v>35003044.764777422</v>
      </c>
    </row>
    <row r="91" spans="3:20">
      <c r="I91" s="244"/>
      <c r="J91" s="244">
        <f>+J90</f>
        <v>45285</v>
      </c>
      <c r="K91" s="162"/>
      <c r="L91" s="163">
        <f>IF(J91&lt;&gt;0,IF(OR(J91&lt;=K91,K91=""),0,J91-K91),"")</f>
        <v>0</v>
      </c>
      <c r="M91" s="174"/>
      <c r="N91" s="174"/>
      <c r="O91" s="164"/>
      <c r="P91" s="165"/>
      <c r="Q91" s="158">
        <f t="shared" si="1"/>
        <v>8.5000000000000006E-2</v>
      </c>
      <c r="R91" s="166">
        <f>(1+Q91/365)^L91</f>
        <v>1</v>
      </c>
      <c r="S91" s="167">
        <f>+M91/R91</f>
        <v>0</v>
      </c>
      <c r="T91" s="168">
        <f>M91-S91</f>
        <v>0</v>
      </c>
    </row>
    <row r="92" spans="3:20">
      <c r="I92" s="244"/>
      <c r="J92" s="244">
        <f>+J91</f>
        <v>45285</v>
      </c>
      <c r="K92" s="162"/>
      <c r="L92" s="163">
        <f>IF(J92&lt;&gt;0,IF(OR(J92&lt;=K92,K92=""),0,J92-K92),"")</f>
        <v>0</v>
      </c>
      <c r="M92" s="174"/>
      <c r="N92" s="174"/>
      <c r="O92" s="164"/>
      <c r="P92" s="165"/>
      <c r="Q92" s="158">
        <f t="shared" si="1"/>
        <v>8.5000000000000006E-2</v>
      </c>
      <c r="R92" s="166">
        <f>(1+Q92/365)^L92</f>
        <v>1</v>
      </c>
      <c r="S92" s="167">
        <f>+M92/R92</f>
        <v>0</v>
      </c>
      <c r="T92" s="168">
        <f>M92-S92</f>
        <v>0</v>
      </c>
    </row>
    <row r="93" spans="3:20">
      <c r="C93" s="202"/>
      <c r="I93" s="246" t="str">
        <f>B47</f>
        <v>Lần 7: Trong vòng 90 ngày kể từ ngày thanh toán lần 6</v>
      </c>
      <c r="J93" s="247"/>
      <c r="K93" s="175"/>
      <c r="L93" s="176"/>
      <c r="M93" s="177"/>
      <c r="N93" s="177"/>
      <c r="O93" s="178"/>
      <c r="P93" s="176"/>
      <c r="Q93" s="171"/>
      <c r="R93" s="179"/>
      <c r="S93" s="180"/>
      <c r="T93" s="181"/>
    </row>
    <row r="94" spans="3:20">
      <c r="C94" s="202"/>
      <c r="I94" s="244"/>
      <c r="J94" s="244">
        <f>D47</f>
        <v>45375</v>
      </c>
      <c r="K94" s="187">
        <v>44630</v>
      </c>
      <c r="L94" s="163">
        <f>IF(J94&lt;&gt;0,IF(OR(J94&lt;=K94,K94=""),0,J94-K94),"")</f>
        <v>745</v>
      </c>
      <c r="M94" s="163">
        <f>P94/$F$29*$F$27</f>
        <v>247449576.65601656</v>
      </c>
      <c r="N94" s="163">
        <f>P94/$F$29*$F$28</f>
        <v>22530192.269601658</v>
      </c>
      <c r="O94" s="164"/>
      <c r="P94" s="165">
        <f>F47</f>
        <v>269979768.92561817</v>
      </c>
      <c r="Q94" s="158">
        <f t="shared" si="1"/>
        <v>8.5000000000000006E-2</v>
      </c>
      <c r="R94" s="166">
        <f>(1+Q94/365)^L94</f>
        <v>1.1894285153421662</v>
      </c>
      <c r="S94" s="167">
        <f>+M94/R94</f>
        <v>208040730.03482017</v>
      </c>
      <c r="T94" s="173">
        <f>M94-S94</f>
        <v>39408846.621196389</v>
      </c>
    </row>
    <row r="95" spans="3:20">
      <c r="C95" s="202"/>
      <c r="I95" s="244"/>
      <c r="J95" s="244">
        <f>+J94</f>
        <v>45375</v>
      </c>
      <c r="K95" s="162"/>
      <c r="L95" s="163">
        <f>IF(J95&lt;&gt;0,IF(OR(J95&lt;=K95,K95=""),0,J95-K95),"")</f>
        <v>0</v>
      </c>
      <c r="M95" s="174"/>
      <c r="N95" s="174"/>
      <c r="O95" s="164"/>
      <c r="P95" s="165"/>
      <c r="Q95" s="158">
        <f t="shared" si="1"/>
        <v>8.5000000000000006E-2</v>
      </c>
      <c r="R95" s="166">
        <f>(1+Q95/365)^L95</f>
        <v>1</v>
      </c>
      <c r="S95" s="167">
        <f>+M95/R95</f>
        <v>0</v>
      </c>
      <c r="T95" s="168">
        <f>M95-S95</f>
        <v>0</v>
      </c>
    </row>
    <row r="96" spans="3:20">
      <c r="C96" s="202"/>
      <c r="I96" s="244"/>
      <c r="J96" s="244">
        <f>+J95</f>
        <v>45375</v>
      </c>
      <c r="K96" s="162"/>
      <c r="L96" s="163">
        <f>IF(J96&lt;&gt;0,IF(OR(J96&lt;=K96,K96=""),0,J96-K96),"")</f>
        <v>0</v>
      </c>
      <c r="M96" s="174"/>
      <c r="N96" s="174"/>
      <c r="O96" s="164"/>
      <c r="P96" s="165"/>
      <c r="Q96" s="158">
        <f t="shared" si="1"/>
        <v>8.5000000000000006E-2</v>
      </c>
      <c r="R96" s="166">
        <f>(1+Q96/365)^L96</f>
        <v>1</v>
      </c>
      <c r="S96" s="167">
        <f>+M96/R96</f>
        <v>0</v>
      </c>
      <c r="T96" s="168">
        <f>M96-S96</f>
        <v>0</v>
      </c>
    </row>
    <row r="97" spans="3:20">
      <c r="C97" s="202"/>
      <c r="I97" s="246" t="str">
        <f>B48</f>
        <v>Lần 8: Khi nhận bàn giao CH (gồm cả 2% KPBT và thuế GTGT của 5% giá bán CH)</v>
      </c>
      <c r="J97" s="247"/>
      <c r="K97" s="175"/>
      <c r="L97" s="176"/>
      <c r="M97" s="177">
        <f>F27*25%</f>
        <v>618623941.64004135</v>
      </c>
      <c r="N97" s="177">
        <f>30%*F28</f>
        <v>67590576.808804959</v>
      </c>
      <c r="O97" s="178">
        <f>F27*2%</f>
        <v>49489915.331203312</v>
      </c>
      <c r="P97" s="176">
        <f>F48</f>
        <v>735704433.78004956</v>
      </c>
      <c r="Q97" s="171"/>
      <c r="R97" s="179"/>
      <c r="S97" s="180"/>
      <c r="T97" s="181"/>
    </row>
    <row r="98" spans="3:20">
      <c r="C98" s="202"/>
      <c r="I98" s="248"/>
      <c r="J98" s="244">
        <f>D48</f>
        <v>45382</v>
      </c>
      <c r="K98" s="187">
        <v>44630</v>
      </c>
      <c r="L98" s="163">
        <f>IF(J98&lt;&gt;0,IF(OR(J98&lt;=K98,K98=""),0,J98-K98),"")</f>
        <v>752</v>
      </c>
      <c r="M98" s="163">
        <f>M97*N98/N97</f>
        <v>618623941.64004135</v>
      </c>
      <c r="N98" s="163">
        <f>IF(P98&gt;P97-O97,N97,N97*P98/(P97-O97))</f>
        <v>67590576.808804959</v>
      </c>
      <c r="O98" s="292">
        <f>IF(P98-M98-N98&lt;0,0,P98-M98-N98)</f>
        <v>49489915.331203252</v>
      </c>
      <c r="P98" s="182">
        <f>F48</f>
        <v>735704433.78004956</v>
      </c>
      <c r="Q98" s="158">
        <f t="shared" si="1"/>
        <v>8.5000000000000006E-2</v>
      </c>
      <c r="R98" s="166">
        <f>(1+Q98/365)^L98</f>
        <v>1.1913688018793864</v>
      </c>
      <c r="S98" s="167">
        <f>+M98/R98</f>
        <v>519254777.08007878</v>
      </c>
      <c r="T98" s="173">
        <f>M98-S98</f>
        <v>99369164.559962571</v>
      </c>
    </row>
    <row r="99" spans="3:20">
      <c r="C99" s="202"/>
      <c r="I99" s="248"/>
      <c r="J99" s="244">
        <f>+J98</f>
        <v>45382</v>
      </c>
      <c r="K99" s="162"/>
      <c r="L99" s="163">
        <f>IF(J99&lt;&gt;0,IF(OR(J99&lt;=K99,K99=""),0,J99-K99),"")</f>
        <v>0</v>
      </c>
      <c r="M99" s="174"/>
      <c r="N99" s="174"/>
      <c r="O99" s="164"/>
      <c r="P99" s="182"/>
      <c r="Q99" s="158">
        <f t="shared" si="1"/>
        <v>8.5000000000000006E-2</v>
      </c>
      <c r="R99" s="166">
        <f>(1+Q99/365)^L99</f>
        <v>1</v>
      </c>
      <c r="S99" s="167">
        <f>+M99/R99</f>
        <v>0</v>
      </c>
      <c r="T99" s="168">
        <f>M99-S99</f>
        <v>0</v>
      </c>
    </row>
    <row r="100" spans="3:20">
      <c r="C100" s="202"/>
      <c r="I100" s="244"/>
      <c r="J100" s="244">
        <f>+J99</f>
        <v>45382</v>
      </c>
      <c r="K100" s="162"/>
      <c r="L100" s="163">
        <f>IF(J100&lt;&gt;0,IF(OR(J100&lt;=K100,K100=""),0,J100-K100),"")</f>
        <v>0</v>
      </c>
      <c r="M100" s="174"/>
      <c r="N100" s="174"/>
      <c r="O100" s="164"/>
      <c r="P100" s="182"/>
      <c r="Q100" s="158">
        <f t="shared" si="1"/>
        <v>8.5000000000000006E-2</v>
      </c>
      <c r="R100" s="166">
        <f>(1+Q100/365)^L100</f>
        <v>1</v>
      </c>
      <c r="S100" s="167">
        <f>+M100/R100</f>
        <v>0</v>
      </c>
      <c r="T100" s="168">
        <f>M100-S100</f>
        <v>0</v>
      </c>
    </row>
    <row r="101" spans="3:20">
      <c r="C101" s="202"/>
      <c r="I101" s="249"/>
      <c r="J101" s="249" t="s">
        <v>8</v>
      </c>
      <c r="K101" s="183"/>
      <c r="L101" s="184"/>
      <c r="M101" s="184">
        <f>M97+M94+M90+M86+M82+M78+M74+M70+M68</f>
        <v>2350770978.2321572</v>
      </c>
      <c r="N101" s="184">
        <f>N97+N94+N90+N86+N82+N78+N74+N70+N68</f>
        <v>225301922.69601649</v>
      </c>
      <c r="O101" s="184">
        <f>O97+O94+O90+O86+O82+O78+O74+O70+O68</f>
        <v>49489915.331203312</v>
      </c>
      <c r="P101" s="185">
        <f>SUM(P67:P100)</f>
        <v>3361267250.0394258</v>
      </c>
      <c r="Q101" s="186"/>
      <c r="R101" s="184"/>
      <c r="S101" s="184">
        <f>SUM(S67:S100)</f>
        <v>1885577878.9419651</v>
      </c>
      <c r="T101" s="184">
        <f>SUM(T67:T100)</f>
        <v>265193099.29019225</v>
      </c>
    </row>
    <row r="102" spans="3:20">
      <c r="M102" s="194" t="b">
        <f>ROUND(SUM(F39:F48)-N101-O101,0)=ROUND(M101,0)</f>
        <v>1</v>
      </c>
      <c r="N102" s="36" t="b">
        <f>N101=F28</f>
        <v>0</v>
      </c>
      <c r="O102" s="32" t="b">
        <f>+O101=F30</f>
        <v>1</v>
      </c>
      <c r="T102" s="188"/>
    </row>
    <row r="103" spans="3:20">
      <c r="M103" s="194"/>
      <c r="N103" s="206"/>
      <c r="T103" s="191"/>
    </row>
    <row r="104" spans="3:20">
      <c r="M104" s="191"/>
    </row>
    <row r="105" spans="3:20">
      <c r="T105" s="191"/>
    </row>
  </sheetData>
  <sheetProtection formatCells="0" formatColumns="0" formatRows="0" insertColumns="0" insertRows="0" insertHyperlinks="0"/>
  <protectedRanges>
    <protectedRange sqref="C39:D39 D60 D56:D58 C40 D41:D49" name="Range1_2"/>
    <protectedRange sqref="F13:F16" name="Range1"/>
    <protectedRange sqref="O54:O63" name="Range1_3_1_1"/>
    <protectedRange sqref="M54:M63" name="Range1_3_2_1"/>
    <protectedRange sqref="M67:Q67 K75:K76 K71:K72 K80:K81 K95:K97 K99:K100 M99:P100 P98 M71:P72 Q71:Q84 Q93:Q100 K83:K85 K87:K89 K91:K93 M68:T68 M70:Q70 M74:P76 M78:P84 M85:Q92 M93:P97" name="Range1_3"/>
    <protectedRange sqref="K70 K74 K78:K79 K82 K86 K90 K94 K98" name="Range1_3_1"/>
    <protectedRange sqref="D40" name="Range1_2_1"/>
    <protectedRange sqref="M98:O98" name="Range1_3_4"/>
  </protectedRanges>
  <mergeCells count="17">
    <mergeCell ref="B65:C65"/>
    <mergeCell ref="B69:C69"/>
    <mergeCell ref="D66:H67"/>
    <mergeCell ref="B66:C66"/>
    <mergeCell ref="B3:F3"/>
    <mergeCell ref="B61:C61"/>
    <mergeCell ref="B60:C60"/>
    <mergeCell ref="B58:C58"/>
    <mergeCell ref="C6:E6"/>
    <mergeCell ref="C10:E10"/>
    <mergeCell ref="C4:E4"/>
    <mergeCell ref="B50:C50"/>
    <mergeCell ref="E52:F52"/>
    <mergeCell ref="E53:F53"/>
    <mergeCell ref="B12:E12"/>
    <mergeCell ref="C7:E7"/>
    <mergeCell ref="C8:E8"/>
  </mergeCells>
  <conditionalFormatting sqref="I78:J80 I81:P81 T79:T81 I82:J82 O82 I94:J94 O94:P94 I99:P100 I98:J98 P98 R78:S84 T93 T97 I83:P84 I95:P97 J68 I93:P93 R93:S100 I86:J86 I87:K88">
    <cfRule type="expression" dxfId="107" priority="143">
      <formula>#REF!=1</formula>
    </cfRule>
  </conditionalFormatting>
  <conditionalFormatting sqref="J67">
    <cfRule type="expression" dxfId="106" priority="142">
      <formula>#REF!=1</formula>
    </cfRule>
  </conditionalFormatting>
  <conditionalFormatting sqref="R69:T69 R73:T73 R77:T77">
    <cfRule type="expression" dxfId="105" priority="141">
      <formula>#REF!=1</formula>
    </cfRule>
  </conditionalFormatting>
  <conditionalFormatting sqref="I70:I72 K68">
    <cfRule type="expression" dxfId="104" priority="137">
      <formula>#REF!=1</formula>
    </cfRule>
  </conditionalFormatting>
  <conditionalFormatting sqref="J69:L69">
    <cfRule type="expression" dxfId="103" priority="140">
      <formula>#REF!=1</formula>
    </cfRule>
  </conditionalFormatting>
  <conditionalFormatting sqref="J70:J72">
    <cfRule type="expression" dxfId="102" priority="139">
      <formula>#REF!=1</formula>
    </cfRule>
  </conditionalFormatting>
  <conditionalFormatting sqref="I69">
    <cfRule type="expression" dxfId="101" priority="138">
      <formula>#REF!=1</formula>
    </cfRule>
  </conditionalFormatting>
  <conditionalFormatting sqref="I74:I76">
    <cfRule type="expression" dxfId="100" priority="133">
      <formula>#REF!=1</formula>
    </cfRule>
  </conditionalFormatting>
  <conditionalFormatting sqref="J73:L73">
    <cfRule type="expression" dxfId="99" priority="136">
      <formula>#REF!=1</formula>
    </cfRule>
  </conditionalFormatting>
  <conditionalFormatting sqref="J74:J76">
    <cfRule type="expression" dxfId="98" priority="135">
      <formula>#REF!=1</formula>
    </cfRule>
  </conditionalFormatting>
  <conditionalFormatting sqref="I73">
    <cfRule type="expression" dxfId="97" priority="134">
      <formula>#REF!=1</formula>
    </cfRule>
  </conditionalFormatting>
  <conditionalFormatting sqref="J77:L77">
    <cfRule type="expression" dxfId="96" priority="132">
      <formula>#REF!=1</formula>
    </cfRule>
  </conditionalFormatting>
  <conditionalFormatting sqref="I77">
    <cfRule type="expression" dxfId="95" priority="131">
      <formula>#REF!=1</formula>
    </cfRule>
  </conditionalFormatting>
  <conditionalFormatting sqref="L70:L71 K72:L72 P72 R70:T72">
    <cfRule type="expression" dxfId="94" priority="130">
      <formula>#REF!=1</formula>
    </cfRule>
  </conditionalFormatting>
  <conditionalFormatting sqref="L75 P76 R74:R76 T75:T76 K76:L76">
    <cfRule type="expression" dxfId="93" priority="129">
      <formula>#REF!=1</formula>
    </cfRule>
  </conditionalFormatting>
  <conditionalFormatting sqref="P80 K80:L80">
    <cfRule type="expression" dxfId="92" priority="128">
      <formula>#REF!=1</formula>
    </cfRule>
  </conditionalFormatting>
  <conditionalFormatting sqref="K71">
    <cfRule type="expression" dxfId="91" priority="127">
      <formula>#REF!=1</formula>
    </cfRule>
  </conditionalFormatting>
  <conditionalFormatting sqref="K75">
    <cfRule type="expression" dxfId="90" priority="126">
      <formula>#REF!=1</formula>
    </cfRule>
  </conditionalFormatting>
  <conditionalFormatting sqref="M71:P71 O70:P70">
    <cfRule type="expression" dxfId="89" priority="125">
      <formula>#REF!=1</formula>
    </cfRule>
  </conditionalFormatting>
  <conditionalFormatting sqref="O74:P74 P75">
    <cfRule type="expression" dxfId="88" priority="124">
      <formula>#REF!=1</formula>
    </cfRule>
  </conditionalFormatting>
  <conditionalFormatting sqref="P79">
    <cfRule type="expression" dxfId="87" priority="123">
      <formula>#REF!=1</formula>
    </cfRule>
  </conditionalFormatting>
  <conditionalFormatting sqref="Q70:Q72 Q74:Q76 Q78:Q80 Q82:Q84 Q94:Q96 Q98:Q100">
    <cfRule type="expression" dxfId="86" priority="122">
      <formula>#REF!=1</formula>
    </cfRule>
  </conditionalFormatting>
  <conditionalFormatting sqref="L74">
    <cfRule type="expression" dxfId="85" priority="121">
      <formula>#REF!=1</formula>
    </cfRule>
  </conditionalFormatting>
  <conditionalFormatting sqref="L78">
    <cfRule type="expression" dxfId="84" priority="120">
      <formula>#REF!=1</formula>
    </cfRule>
  </conditionalFormatting>
  <conditionalFormatting sqref="T74">
    <cfRule type="expression" dxfId="83" priority="119">
      <formula>#REF!=1</formula>
    </cfRule>
  </conditionalFormatting>
  <conditionalFormatting sqref="T78">
    <cfRule type="expression" dxfId="82" priority="118">
      <formula>#REF!=1</formula>
    </cfRule>
  </conditionalFormatting>
  <conditionalFormatting sqref="K70">
    <cfRule type="expression" dxfId="81" priority="117">
      <formula>#REF!=1</formula>
    </cfRule>
  </conditionalFormatting>
  <conditionalFormatting sqref="M72">
    <cfRule type="expression" dxfId="80" priority="111">
      <formula>#REF!=1</formula>
    </cfRule>
  </conditionalFormatting>
  <conditionalFormatting sqref="O75:O76">
    <cfRule type="expression" dxfId="79" priority="110">
      <formula>#REF!=1</formula>
    </cfRule>
  </conditionalFormatting>
  <conditionalFormatting sqref="M79:N80 O78:P78">
    <cfRule type="expression" dxfId="78" priority="113">
      <formula>#REF!=1</formula>
    </cfRule>
  </conditionalFormatting>
  <conditionalFormatting sqref="N72:O72">
    <cfRule type="expression" dxfId="77" priority="112">
      <formula>#REF!=1</formula>
    </cfRule>
  </conditionalFormatting>
  <conditionalFormatting sqref="S75">
    <cfRule type="expression" dxfId="76" priority="109">
      <formula>#REF!=1</formula>
    </cfRule>
  </conditionalFormatting>
  <conditionalFormatting sqref="S76">
    <cfRule type="expression" dxfId="75" priority="108">
      <formula>#REF!=1</formula>
    </cfRule>
  </conditionalFormatting>
  <conditionalFormatting sqref="S74:S76">
    <cfRule type="expression" dxfId="74" priority="107">
      <formula>#REF!=1</formula>
    </cfRule>
  </conditionalFormatting>
  <conditionalFormatting sqref="N79">
    <cfRule type="expression" dxfId="73" priority="106">
      <formula>#REF!=1</formula>
    </cfRule>
  </conditionalFormatting>
  <conditionalFormatting sqref="N80">
    <cfRule type="expression" dxfId="72" priority="105">
      <formula>#REF!=1</formula>
    </cfRule>
  </conditionalFormatting>
  <conditionalFormatting sqref="M80">
    <cfRule type="expression" dxfId="71" priority="104">
      <formula>#REF!=1</formula>
    </cfRule>
  </conditionalFormatting>
  <conditionalFormatting sqref="N75">
    <cfRule type="expression" dxfId="70" priority="103">
      <formula>#REF!=1</formula>
    </cfRule>
  </conditionalFormatting>
  <conditionalFormatting sqref="N76">
    <cfRule type="expression" dxfId="69" priority="102">
      <formula>#REF!=1</formula>
    </cfRule>
  </conditionalFormatting>
  <conditionalFormatting sqref="M75">
    <cfRule type="expression" dxfId="68" priority="101">
      <formula>#REF!=1</formula>
    </cfRule>
  </conditionalFormatting>
  <conditionalFormatting sqref="M76">
    <cfRule type="expression" dxfId="67" priority="100">
      <formula>#REF!=1</formula>
    </cfRule>
  </conditionalFormatting>
  <conditionalFormatting sqref="M79">
    <cfRule type="expression" dxfId="66" priority="99">
      <formula>#REF!=1</formula>
    </cfRule>
  </conditionalFormatting>
  <conditionalFormatting sqref="M80">
    <cfRule type="expression" dxfId="65" priority="98">
      <formula>#REF!=1</formula>
    </cfRule>
  </conditionalFormatting>
  <conditionalFormatting sqref="N80">
    <cfRule type="expression" dxfId="64" priority="97">
      <formula>#REF!=1</formula>
    </cfRule>
  </conditionalFormatting>
  <conditionalFormatting sqref="M80">
    <cfRule type="expression" dxfId="63" priority="96">
      <formula>#REF!=1</formula>
    </cfRule>
  </conditionalFormatting>
  <conditionalFormatting sqref="N80">
    <cfRule type="expression" dxfId="62" priority="95">
      <formula>#REF!=1</formula>
    </cfRule>
  </conditionalFormatting>
  <conditionalFormatting sqref="K79">
    <cfRule type="expression" dxfId="61" priority="94">
      <formula>#REF!=1</formula>
    </cfRule>
  </conditionalFormatting>
  <conditionalFormatting sqref="L79">
    <cfRule type="expression" dxfId="60" priority="93">
      <formula>#REF!=1</formula>
    </cfRule>
  </conditionalFormatting>
  <conditionalFormatting sqref="N79">
    <cfRule type="expression" dxfId="59" priority="92">
      <formula>#REF!=1</formula>
    </cfRule>
  </conditionalFormatting>
  <conditionalFormatting sqref="M80">
    <cfRule type="expression" dxfId="58" priority="91">
      <formula>#REF!=1</formula>
    </cfRule>
  </conditionalFormatting>
  <conditionalFormatting sqref="N80">
    <cfRule type="expression" dxfId="57" priority="90">
      <formula>#REF!=1</formula>
    </cfRule>
  </conditionalFormatting>
  <conditionalFormatting sqref="N80">
    <cfRule type="expression" dxfId="56" priority="89">
      <formula>#REF!=1</formula>
    </cfRule>
  </conditionalFormatting>
  <conditionalFormatting sqref="O80">
    <cfRule type="expression" dxfId="55" priority="88">
      <formula>#REF!=1</formula>
    </cfRule>
  </conditionalFormatting>
  <conditionalFormatting sqref="O79">
    <cfRule type="expression" dxfId="54" priority="87">
      <formula>#REF!=1</formula>
    </cfRule>
  </conditionalFormatting>
  <conditionalFormatting sqref="P82">
    <cfRule type="expression" dxfId="53" priority="83">
      <formula>#REF!=1</formula>
    </cfRule>
  </conditionalFormatting>
  <conditionalFormatting sqref="L82">
    <cfRule type="expression" dxfId="52" priority="79">
      <formula>#REF!=1</formula>
    </cfRule>
  </conditionalFormatting>
  <conditionalFormatting sqref="L94">
    <cfRule type="expression" dxfId="51" priority="78">
      <formula>#REF!=1</formula>
    </cfRule>
  </conditionalFormatting>
  <conditionalFormatting sqref="T83:T84">
    <cfRule type="expression" dxfId="50" priority="73">
      <formula>#REF!=1</formula>
    </cfRule>
  </conditionalFormatting>
  <conditionalFormatting sqref="T82">
    <cfRule type="expression" dxfId="49" priority="72">
      <formula>#REF!=1</formula>
    </cfRule>
  </conditionalFormatting>
  <conditionalFormatting sqref="T95:T96">
    <cfRule type="expression" dxfId="48" priority="71">
      <formula>#REF!=1</formula>
    </cfRule>
  </conditionalFormatting>
  <conditionalFormatting sqref="T94">
    <cfRule type="expression" dxfId="47" priority="70">
      <formula>#REF!=1</formula>
    </cfRule>
  </conditionalFormatting>
  <conditionalFormatting sqref="T99:T100">
    <cfRule type="expression" dxfId="46" priority="69">
      <formula>#REF!=1</formula>
    </cfRule>
  </conditionalFormatting>
  <conditionalFormatting sqref="T98">
    <cfRule type="expression" dxfId="45" priority="68">
      <formula>#REF!=1</formula>
    </cfRule>
  </conditionalFormatting>
  <conditionalFormatting sqref="L98">
    <cfRule type="expression" dxfId="44" priority="65">
      <formula>#REF!=1</formula>
    </cfRule>
  </conditionalFormatting>
  <conditionalFormatting sqref="I67">
    <cfRule type="expression" dxfId="43" priority="60">
      <formula>#REF!=1</formula>
    </cfRule>
  </conditionalFormatting>
  <conditionalFormatting sqref="Q86">
    <cfRule type="expression" dxfId="42" priority="48">
      <formula>#REF!=1</formula>
    </cfRule>
  </conditionalFormatting>
  <conditionalFormatting sqref="I85:P85 R85:T85">
    <cfRule type="expression" dxfId="41" priority="51">
      <formula>#REF!=1</formula>
    </cfRule>
  </conditionalFormatting>
  <conditionalFormatting sqref="T87:T88">
    <cfRule type="expression" dxfId="40" priority="40">
      <formula>#REF!=1</formula>
    </cfRule>
  </conditionalFormatting>
  <conditionalFormatting sqref="L86">
    <cfRule type="expression" dxfId="39" priority="46">
      <formula>#REF!=1</formula>
    </cfRule>
  </conditionalFormatting>
  <conditionalFormatting sqref="O86 R86:S86">
    <cfRule type="expression" dxfId="38" priority="49">
      <formula>#REF!=1</formula>
    </cfRule>
  </conditionalFormatting>
  <conditionalFormatting sqref="P86">
    <cfRule type="expression" dxfId="37" priority="47">
      <formula>#REF!=1</formula>
    </cfRule>
  </conditionalFormatting>
  <conditionalFormatting sqref="T86">
    <cfRule type="expression" dxfId="36" priority="43">
      <formula>#REF!=1</formula>
    </cfRule>
  </conditionalFormatting>
  <conditionalFormatting sqref="R87:S88 L87:P88">
    <cfRule type="expression" dxfId="35" priority="42">
      <formula>#REF!=1</formula>
    </cfRule>
  </conditionalFormatting>
  <conditionalFormatting sqref="Q87:Q88">
    <cfRule type="expression" dxfId="34" priority="41">
      <formula>#REF!=1</formula>
    </cfRule>
  </conditionalFormatting>
  <conditionalFormatting sqref="I90:J90 I91:K92">
    <cfRule type="expression" dxfId="33" priority="39">
      <formula>#REF!=1</formula>
    </cfRule>
  </conditionalFormatting>
  <conditionalFormatting sqref="I89:P89 R89:T89">
    <cfRule type="expression" dxfId="32" priority="38">
      <formula>#REF!=1</formula>
    </cfRule>
  </conditionalFormatting>
  <conditionalFormatting sqref="T91:T92">
    <cfRule type="expression" dxfId="31" priority="27">
      <formula>#REF!=1</formula>
    </cfRule>
  </conditionalFormatting>
  <conditionalFormatting sqref="P90">
    <cfRule type="expression" dxfId="30" priority="34">
      <formula>#REF!=1</formula>
    </cfRule>
  </conditionalFormatting>
  <conditionalFormatting sqref="O90 R90:S90">
    <cfRule type="expression" dxfId="29" priority="36">
      <formula>#REF!=1</formula>
    </cfRule>
  </conditionalFormatting>
  <conditionalFormatting sqref="Q90">
    <cfRule type="expression" dxfId="28" priority="35">
      <formula>#REF!=1</formula>
    </cfRule>
  </conditionalFormatting>
  <conditionalFormatting sqref="L90">
    <cfRule type="expression" dxfId="27" priority="33">
      <formula>#REF!=1</formula>
    </cfRule>
  </conditionalFormatting>
  <conditionalFormatting sqref="T90">
    <cfRule type="expression" dxfId="26" priority="30">
      <formula>#REF!=1</formula>
    </cfRule>
  </conditionalFormatting>
  <conditionalFormatting sqref="R91:S92 L91:P92">
    <cfRule type="expression" dxfId="25" priority="29">
      <formula>#REF!=1</formula>
    </cfRule>
  </conditionalFormatting>
  <conditionalFormatting sqref="Q91:Q92">
    <cfRule type="expression" dxfId="24" priority="28">
      <formula>#REF!=1</formula>
    </cfRule>
  </conditionalFormatting>
  <conditionalFormatting sqref="K78">
    <cfRule type="expression" dxfId="23" priority="24">
      <formula>#REF!=1</formula>
    </cfRule>
  </conditionalFormatting>
  <conditionalFormatting sqref="K74">
    <cfRule type="expression" dxfId="22" priority="25">
      <formula>#REF!=1</formula>
    </cfRule>
  </conditionalFormatting>
  <conditionalFormatting sqref="K82">
    <cfRule type="expression" dxfId="21" priority="23">
      <formula>#REF!=1</formula>
    </cfRule>
  </conditionalFormatting>
  <conditionalFormatting sqref="K86">
    <cfRule type="expression" dxfId="20" priority="22">
      <formula>#REF!=1</formula>
    </cfRule>
  </conditionalFormatting>
  <conditionalFormatting sqref="K90">
    <cfRule type="expression" dxfId="19" priority="21">
      <formula>#REF!=1</formula>
    </cfRule>
  </conditionalFormatting>
  <conditionalFormatting sqref="K94">
    <cfRule type="expression" dxfId="18" priority="20">
      <formula>#REF!=1</formula>
    </cfRule>
  </conditionalFormatting>
  <conditionalFormatting sqref="M70">
    <cfRule type="expression" dxfId="17" priority="18">
      <formula>#REF!=1</formula>
    </cfRule>
  </conditionalFormatting>
  <conditionalFormatting sqref="N70">
    <cfRule type="expression" dxfId="16" priority="17">
      <formula>#REF!=1</formula>
    </cfRule>
  </conditionalFormatting>
  <conditionalFormatting sqref="M74">
    <cfRule type="expression" dxfId="15" priority="16">
      <formula>#REF!=1</formula>
    </cfRule>
  </conditionalFormatting>
  <conditionalFormatting sqref="N74">
    <cfRule type="expression" dxfId="14" priority="15">
      <formula>#REF!=1</formula>
    </cfRule>
  </conditionalFormatting>
  <conditionalFormatting sqref="M78">
    <cfRule type="expression" dxfId="13" priority="14">
      <formula>#REF!=1</formula>
    </cfRule>
  </conditionalFormatting>
  <conditionalFormatting sqref="N78">
    <cfRule type="expression" dxfId="12" priority="13">
      <formula>#REF!=1</formula>
    </cfRule>
  </conditionalFormatting>
  <conditionalFormatting sqref="M82">
    <cfRule type="expression" dxfId="11" priority="12">
      <formula>#REF!=1</formula>
    </cfRule>
  </conditionalFormatting>
  <conditionalFormatting sqref="N82">
    <cfRule type="expression" dxfId="10" priority="11">
      <formula>#REF!=1</formula>
    </cfRule>
  </conditionalFormatting>
  <conditionalFormatting sqref="M86">
    <cfRule type="expression" dxfId="9" priority="10">
      <formula>#REF!=1</formula>
    </cfRule>
  </conditionalFormatting>
  <conditionalFormatting sqref="N86">
    <cfRule type="expression" dxfId="8" priority="9">
      <formula>#REF!=1</formula>
    </cfRule>
  </conditionalFormatting>
  <conditionalFormatting sqref="M90">
    <cfRule type="expression" dxfId="7" priority="8">
      <formula>#REF!=1</formula>
    </cfRule>
  </conditionalFormatting>
  <conditionalFormatting sqref="N90">
    <cfRule type="expression" dxfId="6" priority="7">
      <formula>#REF!=1</formula>
    </cfRule>
  </conditionalFormatting>
  <conditionalFormatting sqref="M94">
    <cfRule type="expression" dxfId="5" priority="6">
      <formula>#REF!=1</formula>
    </cfRule>
  </conditionalFormatting>
  <conditionalFormatting sqref="N94">
    <cfRule type="expression" dxfId="4" priority="5">
      <formula>#REF!=1</formula>
    </cfRule>
  </conditionalFormatting>
  <conditionalFormatting sqref="K98">
    <cfRule type="expression" dxfId="3" priority="4">
      <formula>#REF!=1</formula>
    </cfRule>
  </conditionalFormatting>
  <conditionalFormatting sqref="O98">
    <cfRule type="expression" dxfId="2" priority="3">
      <formula>#REF!=1</formula>
    </cfRule>
  </conditionalFormatting>
  <conditionalFormatting sqref="M98">
    <cfRule type="expression" dxfId="1" priority="2">
      <formula>#REF!=1</formula>
    </cfRule>
  </conditionalFormatting>
  <conditionalFormatting sqref="N98">
    <cfRule type="expression" dxfId="0" priority="1">
      <formula>#REF!=1</formula>
    </cfRule>
  </conditionalFormatting>
  <dataValidations count="6">
    <dataValidation type="list" allowBlank="1" showInputMessage="1" showErrorMessage="1" sqref="F11 F7" xr:uid="{00000000-0002-0000-0000-000000000000}">
      <formula1>"TPB,VCB,0"</formula1>
    </dataValidation>
    <dataValidation type="list" allowBlank="1" showInputMessage="1" showErrorMessage="1" sqref="F6" xr:uid="{00000000-0002-0000-0000-000001000000}">
      <formula1>"HTLS,Không HTLS"</formula1>
    </dataValidation>
    <dataValidation type="list" allowBlank="1" showInputMessage="1" showErrorMessage="1" sqref="G1" xr:uid="{00000000-0002-0000-0000-000004000000}">
      <formula1>"TTS, Không TTS"</formula1>
    </dataValidation>
    <dataValidation type="list" allowBlank="1" showInputMessage="1" showErrorMessage="1" sqref="F10" xr:uid="{7A2A719F-9D1E-4E47-971B-B49D683D7AC8}">
      <formula1>$I$6:$I$7</formula1>
    </dataValidation>
    <dataValidation type="list" allowBlank="1" showInputMessage="1" showErrorMessage="1" sqref="F8" xr:uid="{3B8C3663-4A34-4D3F-BB5D-EFAED9DB2B64}">
      <formula1>"Nhận quà, không nhận quà"</formula1>
    </dataValidation>
    <dataValidation type="list" allowBlank="1" showInputMessage="1" showErrorMessage="1" sqref="F9" xr:uid="{0CAD514D-9A8C-4FA1-A121-0812CF3E5F04}">
      <formula1>$M$7:$M$8</formula1>
    </dataValidation>
  </dataValidations>
  <printOptions horizontalCentered="1"/>
  <pageMargins left="0.45" right="0.3" top="0.75" bottom="0.75" header="0.3" footer="0.3"/>
  <pageSetup paperSize="9" scale="54" fitToHeight="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71731-9EA9-421D-9F44-0163D6BEA756}">
  <dimension ref="B3:G35"/>
  <sheetViews>
    <sheetView workbookViewId="0">
      <selection activeCell="B25" sqref="B25"/>
    </sheetView>
  </sheetViews>
  <sheetFormatPr defaultRowHeight="15.5"/>
  <cols>
    <col min="2" max="2" width="39" style="32" customWidth="1"/>
    <col min="3" max="3" width="14" style="32" bestFit="1" customWidth="1"/>
    <col min="4" max="4" width="9.08984375" style="32"/>
    <col min="5" max="5" width="38.6328125" style="32" customWidth="1"/>
    <col min="6" max="6" width="15.36328125" style="32" customWidth="1"/>
    <col min="7" max="7" width="9.08984375" style="32"/>
  </cols>
  <sheetData>
    <row r="3" spans="2:7" ht="15">
      <c r="B3" s="352" t="s">
        <v>138</v>
      </c>
      <c r="C3" s="352"/>
      <c r="D3" s="352"/>
      <c r="E3" s="352" t="s">
        <v>139</v>
      </c>
      <c r="F3" s="352"/>
      <c r="G3" s="352"/>
    </row>
    <row r="4" spans="2:7" ht="15">
      <c r="B4" s="353" t="s">
        <v>137</v>
      </c>
      <c r="C4" s="353"/>
      <c r="D4" s="353"/>
      <c r="E4" s="353"/>
      <c r="F4" s="353"/>
      <c r="G4" s="353"/>
    </row>
    <row r="5" spans="2:7">
      <c r="B5" s="354" t="s">
        <v>122</v>
      </c>
      <c r="C5" s="354"/>
      <c r="D5" s="354"/>
      <c r="E5" s="354" t="s">
        <v>123</v>
      </c>
      <c r="F5" s="354"/>
      <c r="G5" s="354"/>
    </row>
    <row r="6" spans="2:7" ht="15">
      <c r="B6" s="338" t="s">
        <v>140</v>
      </c>
      <c r="C6" s="339"/>
      <c r="D6" s="339"/>
      <c r="E6" s="339"/>
      <c r="F6" s="339"/>
      <c r="G6" s="339"/>
    </row>
    <row r="7" spans="2:7" ht="15.75" customHeight="1">
      <c r="B7" s="355" t="s">
        <v>124</v>
      </c>
      <c r="C7" s="356"/>
      <c r="D7" s="357"/>
      <c r="E7" s="361" t="s">
        <v>143</v>
      </c>
      <c r="F7" s="347"/>
      <c r="G7" s="348"/>
    </row>
    <row r="8" spans="2:7" ht="38.25" customHeight="1">
      <c r="B8" s="358"/>
      <c r="C8" s="359"/>
      <c r="D8" s="360"/>
      <c r="E8" s="346" t="s">
        <v>144</v>
      </c>
      <c r="F8" s="347"/>
      <c r="G8" s="348"/>
    </row>
    <row r="9" spans="2:7" ht="38.25" customHeight="1">
      <c r="B9" s="358"/>
      <c r="C9" s="359"/>
      <c r="D9" s="360"/>
      <c r="E9" s="346" t="s">
        <v>145</v>
      </c>
      <c r="F9" s="347"/>
      <c r="G9" s="348"/>
    </row>
    <row r="10" spans="2:7" ht="36.75" customHeight="1">
      <c r="B10" s="358"/>
      <c r="C10" s="359"/>
      <c r="D10" s="360"/>
      <c r="E10" s="346" t="s">
        <v>146</v>
      </c>
      <c r="F10" s="347"/>
      <c r="G10" s="348"/>
    </row>
    <row r="11" spans="2:7" ht="15">
      <c r="B11" s="338" t="s">
        <v>141</v>
      </c>
      <c r="C11" s="339"/>
      <c r="D11" s="339"/>
      <c r="E11" s="339"/>
      <c r="F11" s="339"/>
      <c r="G11" s="339"/>
    </row>
    <row r="12" spans="2:7" ht="15.75" customHeight="1">
      <c r="B12" s="364" t="s">
        <v>142</v>
      </c>
      <c r="C12" s="365"/>
      <c r="D12" s="366"/>
      <c r="E12" s="355" t="s">
        <v>123</v>
      </c>
      <c r="F12" s="356"/>
      <c r="G12" s="357"/>
    </row>
    <row r="13" spans="2:7" ht="15.75" customHeight="1">
      <c r="B13" s="367"/>
      <c r="C13" s="368"/>
      <c r="D13" s="369"/>
      <c r="E13" s="378"/>
      <c r="F13" s="379"/>
      <c r="G13" s="380"/>
    </row>
    <row r="14" spans="2:7" ht="15">
      <c r="B14" s="338" t="s">
        <v>153</v>
      </c>
      <c r="C14" s="339"/>
      <c r="D14" s="339"/>
      <c r="E14" s="339"/>
      <c r="F14" s="339"/>
      <c r="G14" s="339"/>
    </row>
    <row r="15" spans="2:7" ht="15.75" customHeight="1">
      <c r="B15" s="340" t="s">
        <v>124</v>
      </c>
      <c r="C15" s="341"/>
      <c r="D15" s="342"/>
      <c r="E15" s="346" t="s">
        <v>158</v>
      </c>
      <c r="F15" s="347"/>
      <c r="G15" s="348"/>
    </row>
    <row r="16" spans="2:7" ht="33.75" customHeight="1">
      <c r="B16" s="343"/>
      <c r="C16" s="344"/>
      <c r="D16" s="345"/>
      <c r="E16" s="349"/>
      <c r="F16" s="350"/>
      <c r="G16" s="351"/>
    </row>
    <row r="17" spans="2:7" ht="15">
      <c r="B17" s="353" t="s">
        <v>154</v>
      </c>
      <c r="C17" s="353"/>
      <c r="D17" s="353"/>
      <c r="E17" s="353"/>
      <c r="F17" s="353"/>
      <c r="G17" s="353"/>
    </row>
    <row r="18" spans="2:7">
      <c r="B18" s="296"/>
      <c r="C18" s="297" t="s">
        <v>63</v>
      </c>
      <c r="D18" s="297" t="s">
        <v>125</v>
      </c>
      <c r="E18" s="296"/>
      <c r="F18" s="297" t="s">
        <v>63</v>
      </c>
      <c r="G18" s="297" t="s">
        <v>125</v>
      </c>
    </row>
    <row r="19" spans="2:7">
      <c r="B19" s="296" t="s">
        <v>126</v>
      </c>
      <c r="C19" s="298">
        <v>44753</v>
      </c>
      <c r="D19" s="299" t="str">
        <f>G19</f>
        <v>200 trđ</v>
      </c>
      <c r="E19" s="296" t="s">
        <v>126</v>
      </c>
      <c r="F19" s="298" t="str">
        <f>PTG!D40</f>
        <v>10/11/2022</v>
      </c>
      <c r="G19" s="299" t="s">
        <v>147</v>
      </c>
    </row>
    <row r="20" spans="2:7" ht="31">
      <c r="B20" s="306" t="s">
        <v>151</v>
      </c>
      <c r="C20" s="298">
        <f>C19+20</f>
        <v>44773</v>
      </c>
      <c r="D20" s="203">
        <v>0.15</v>
      </c>
      <c r="E20" s="306" t="s">
        <v>151</v>
      </c>
      <c r="F20" s="298">
        <f>PTG!D41</f>
        <v>44895</v>
      </c>
      <c r="G20" s="203">
        <f>PTG!E41</f>
        <v>0.15</v>
      </c>
    </row>
    <row r="21" spans="2:7" ht="31">
      <c r="B21" s="301" t="s">
        <v>127</v>
      </c>
      <c r="C21" s="298">
        <f>$C$20+30</f>
        <v>44803</v>
      </c>
      <c r="D21" s="203">
        <v>0.05</v>
      </c>
      <c r="E21" s="300" t="str">
        <f>PTG!B42</f>
        <v xml:space="preserve">Lần 2: Trong vòng 30 ngày kể từ ngày ký HĐMB </v>
      </c>
      <c r="F21" s="298">
        <f>PTG!D42</f>
        <v>44925</v>
      </c>
      <c r="G21" s="203">
        <f>PTG!E42</f>
        <v>0.05</v>
      </c>
    </row>
    <row r="22" spans="2:7" ht="31">
      <c r="B22" s="301" t="s">
        <v>128</v>
      </c>
      <c r="C22" s="298">
        <f>$C$20+60</f>
        <v>44833</v>
      </c>
      <c r="D22" s="203">
        <v>0.1</v>
      </c>
      <c r="E22" s="300" t="str">
        <f>PTG!B43</f>
        <v>Lần 3: Trong vòng 90 ngày kể từ ngày thanh toán lần 2</v>
      </c>
      <c r="F22" s="298">
        <f>PTG!D43</f>
        <v>45015</v>
      </c>
      <c r="G22" s="203">
        <f>PTG!E43</f>
        <v>0.1</v>
      </c>
    </row>
    <row r="23" spans="2:7" ht="31">
      <c r="B23" s="301" t="s">
        <v>129</v>
      </c>
      <c r="C23" s="298">
        <f>$C$20+90</f>
        <v>44863</v>
      </c>
      <c r="D23" s="203">
        <v>0.1</v>
      </c>
      <c r="E23" s="300" t="str">
        <f>PTG!B44</f>
        <v>Lần 4: Trong vòng 90 ngày kể từ ngày thanh toán lần 3</v>
      </c>
      <c r="F23" s="298">
        <f>PTG!D44</f>
        <v>45105</v>
      </c>
      <c r="G23" s="203">
        <f>PTG!E44</f>
        <v>0.1</v>
      </c>
    </row>
    <row r="24" spans="2:7" ht="31">
      <c r="B24" s="301" t="s">
        <v>130</v>
      </c>
      <c r="C24" s="303">
        <v>44920</v>
      </c>
      <c r="D24" s="203">
        <v>0.1</v>
      </c>
      <c r="E24" s="304" t="str">
        <f>PTG!B45</f>
        <v>Lần 5: Trong vòng 90 ngày kể từ ngày thanh toán lần 4</v>
      </c>
      <c r="F24" s="302">
        <f>PTG!D45</f>
        <v>45195</v>
      </c>
      <c r="G24" s="203">
        <f>PTG!E45</f>
        <v>0.1</v>
      </c>
    </row>
    <row r="25" spans="2:7" ht="31">
      <c r="B25" s="301" t="s">
        <v>131</v>
      </c>
      <c r="C25" s="303">
        <v>44982</v>
      </c>
      <c r="D25" s="203">
        <v>0.1</v>
      </c>
      <c r="E25" s="304" t="str">
        <f>PTG!B46</f>
        <v>Lần 6: Trong vòng 90 ngày kể từ ngày thanh toán lần 5</v>
      </c>
      <c r="F25" s="302">
        <f>PTG!D46</f>
        <v>45285</v>
      </c>
      <c r="G25" s="203">
        <f>PTG!E46</f>
        <v>0.1</v>
      </c>
    </row>
    <row r="26" spans="2:7" ht="31">
      <c r="B26" s="301" t="s">
        <v>132</v>
      </c>
      <c r="C26" s="303">
        <v>45041</v>
      </c>
      <c r="D26" s="203">
        <v>0.1</v>
      </c>
      <c r="E26" s="304" t="str">
        <f>PTG!B47</f>
        <v>Lần 7: Trong vòng 90 ngày kể từ ngày thanh toán lần 6</v>
      </c>
      <c r="F26" s="302">
        <f>PTG!D47</f>
        <v>45375</v>
      </c>
      <c r="G26" s="203">
        <f>PTG!E47</f>
        <v>0.1</v>
      </c>
    </row>
    <row r="27" spans="2:7" ht="31">
      <c r="B27" s="301" t="s">
        <v>133</v>
      </c>
      <c r="C27" s="298">
        <v>45291</v>
      </c>
      <c r="D27" s="203">
        <v>0.25</v>
      </c>
      <c r="E27" s="300" t="str">
        <f>PTG!B48</f>
        <v>Lần 8: Khi nhận bàn giao CH (gồm cả 2% KPBT và thuế GTGT của 5% giá bán CH)</v>
      </c>
      <c r="F27" s="298">
        <f>PTG!D48</f>
        <v>45382</v>
      </c>
      <c r="G27" s="203">
        <f>PTG!E48</f>
        <v>0.25</v>
      </c>
    </row>
    <row r="28" spans="2:7" ht="31">
      <c r="B28" s="301" t="s">
        <v>134</v>
      </c>
      <c r="C28" s="298">
        <v>45656</v>
      </c>
      <c r="D28" s="203">
        <v>0.05</v>
      </c>
      <c r="E28" s="300" t="str">
        <f>PTG!B49</f>
        <v>Lần 9: Theo TB bàn giao GCN của CĐT, dự kiến</v>
      </c>
      <c r="F28" s="298">
        <f>PTG!D49</f>
        <v>45747</v>
      </c>
      <c r="G28" s="203">
        <f>PTG!E49</f>
        <v>0.05</v>
      </c>
    </row>
    <row r="29" spans="2:7" ht="15">
      <c r="B29" s="370" t="s">
        <v>155</v>
      </c>
      <c r="C29" s="371"/>
      <c r="D29" s="371"/>
      <c r="E29" s="371"/>
      <c r="F29" s="371"/>
      <c r="G29" s="371"/>
    </row>
    <row r="30" spans="2:7">
      <c r="B30" s="362" t="s">
        <v>148</v>
      </c>
      <c r="C30" s="362"/>
      <c r="D30" s="362"/>
      <c r="E30" s="372" t="s">
        <v>123</v>
      </c>
      <c r="F30" s="373"/>
      <c r="G30" s="374"/>
    </row>
    <row r="31" spans="2:7">
      <c r="B31" s="362" t="s">
        <v>135</v>
      </c>
      <c r="C31" s="362"/>
      <c r="D31" s="362"/>
      <c r="E31" s="375"/>
      <c r="F31" s="376"/>
      <c r="G31" s="377"/>
    </row>
    <row r="32" spans="2:7" ht="15">
      <c r="B32" s="353" t="s">
        <v>156</v>
      </c>
      <c r="C32" s="353"/>
      <c r="D32" s="353"/>
      <c r="E32" s="353"/>
      <c r="F32" s="353"/>
      <c r="G32" s="353"/>
    </row>
    <row r="33" spans="2:7">
      <c r="B33" s="362" t="s">
        <v>149</v>
      </c>
      <c r="C33" s="362"/>
      <c r="D33" s="362"/>
      <c r="E33" s="363" t="s">
        <v>136</v>
      </c>
      <c r="F33" s="363"/>
      <c r="G33" s="363"/>
    </row>
    <row r="34" spans="2:7" ht="15">
      <c r="B34" s="353" t="s">
        <v>157</v>
      </c>
      <c r="C34" s="353"/>
      <c r="D34" s="353"/>
      <c r="E34" s="353"/>
      <c r="F34" s="353"/>
      <c r="G34" s="353"/>
    </row>
    <row r="35" spans="2:7">
      <c r="B35" s="362" t="s">
        <v>150</v>
      </c>
      <c r="C35" s="362"/>
      <c r="D35" s="362"/>
      <c r="E35" s="363" t="s">
        <v>136</v>
      </c>
      <c r="F35" s="363"/>
      <c r="G35" s="363"/>
    </row>
  </sheetData>
  <mergeCells count="28">
    <mergeCell ref="B34:G34"/>
    <mergeCell ref="B35:D35"/>
    <mergeCell ref="E35:G35"/>
    <mergeCell ref="B12:D13"/>
    <mergeCell ref="B17:G17"/>
    <mergeCell ref="B29:G29"/>
    <mergeCell ref="B30:D30"/>
    <mergeCell ref="E30:G31"/>
    <mergeCell ref="B31:D31"/>
    <mergeCell ref="E12:G13"/>
    <mergeCell ref="B32:G32"/>
    <mergeCell ref="B33:D33"/>
    <mergeCell ref="E33:G33"/>
    <mergeCell ref="B6:G6"/>
    <mergeCell ref="B14:G14"/>
    <mergeCell ref="B15:D16"/>
    <mergeCell ref="E15:G16"/>
    <mergeCell ref="B3:D3"/>
    <mergeCell ref="E3:G3"/>
    <mergeCell ref="B4:G4"/>
    <mergeCell ref="B5:D5"/>
    <mergeCell ref="E5:G5"/>
    <mergeCell ref="B7:D10"/>
    <mergeCell ref="E9:G9"/>
    <mergeCell ref="E7:G7"/>
    <mergeCell ref="B11:G11"/>
    <mergeCell ref="E8:G8"/>
    <mergeCell ref="E10:G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36"/>
  <sheetViews>
    <sheetView zoomScale="85" zoomScaleNormal="85" workbookViewId="0">
      <selection activeCell="F18" sqref="F18"/>
    </sheetView>
  </sheetViews>
  <sheetFormatPr defaultColWidth="9.08984375" defaultRowHeight="12.5"/>
  <cols>
    <col min="1" max="1" width="16" style="1" customWidth="1"/>
    <col min="2" max="2" width="12.36328125" style="1" bestFit="1" customWidth="1"/>
    <col min="3" max="3" width="16" style="1" customWidth="1"/>
    <col min="4" max="4" width="12.453125" style="1" bestFit="1" customWidth="1"/>
    <col min="5" max="5" width="14.36328125" style="1" bestFit="1" customWidth="1"/>
    <col min="6" max="7" width="14.36328125" style="1" customWidth="1"/>
    <col min="8" max="8" width="13.453125" style="1" bestFit="1" customWidth="1"/>
    <col min="9" max="9" width="14.36328125" style="1" customWidth="1"/>
    <col min="10" max="10" width="12.54296875" style="1" customWidth="1"/>
    <col min="11" max="11" width="13.453125" style="1" customWidth="1"/>
    <col min="12" max="12" width="13.6328125" style="1" customWidth="1"/>
    <col min="13" max="13" width="16.453125" style="1" customWidth="1"/>
    <col min="14" max="14" width="11.453125" style="1" customWidth="1"/>
    <col min="15" max="15" width="26.6328125" style="1" customWidth="1"/>
    <col min="16" max="18" width="11.453125" style="1" customWidth="1"/>
    <col min="19" max="19" width="10.453125" style="1" customWidth="1"/>
    <col min="20" max="16384" width="9.08984375" style="1"/>
  </cols>
  <sheetData>
    <row r="1" spans="1:19" ht="13">
      <c r="A1" s="11"/>
      <c r="B1" s="12"/>
      <c r="O1" s="23" t="s">
        <v>38</v>
      </c>
      <c r="P1" s="23"/>
      <c r="Q1" s="24" t="s">
        <v>39</v>
      </c>
      <c r="R1" s="25"/>
      <c r="S1" s="25"/>
    </row>
    <row r="2" spans="1:19" ht="14.5">
      <c r="A2" s="13"/>
      <c r="B2" s="13"/>
      <c r="C2" s="28" t="s">
        <v>42</v>
      </c>
      <c r="D2" s="29" t="str">
        <f>+PTG!F10</f>
        <v>TTS</v>
      </c>
      <c r="O2" s="26" t="s">
        <v>40</v>
      </c>
      <c r="P2" s="27" t="s">
        <v>12</v>
      </c>
      <c r="Q2" s="26" t="s">
        <v>41</v>
      </c>
      <c r="R2" s="27" t="s">
        <v>12</v>
      </c>
      <c r="S2" s="26" t="s">
        <v>41</v>
      </c>
    </row>
    <row r="3" spans="1:19" ht="13">
      <c r="A3" s="265" t="s">
        <v>106</v>
      </c>
      <c r="B3" s="266"/>
      <c r="C3" s="267">
        <f>PTG!F27</f>
        <v>2474495766.5601654</v>
      </c>
      <c r="D3" s="29"/>
      <c r="O3" s="26"/>
      <c r="P3" s="27"/>
      <c r="Q3" s="26"/>
      <c r="R3" s="27"/>
      <c r="S3" s="26"/>
    </row>
    <row r="4" spans="1:19" ht="13">
      <c r="A4" s="265" t="s">
        <v>107</v>
      </c>
      <c r="B4" s="266"/>
      <c r="C4" s="267">
        <f>PTG!F32</f>
        <v>48746234.123889811</v>
      </c>
      <c r="D4" s="29"/>
      <c r="O4" s="269"/>
      <c r="P4" s="270"/>
      <c r="Q4" s="269"/>
      <c r="R4" s="270"/>
      <c r="S4" s="269"/>
    </row>
    <row r="5" spans="1:19" ht="14.5">
      <c r="A5" s="265" t="s">
        <v>73</v>
      </c>
      <c r="B5" s="13"/>
      <c r="C5" s="268">
        <f>PTG!F28</f>
        <v>225301922.69601655</v>
      </c>
      <c r="D5" s="29"/>
      <c r="O5" s="269"/>
      <c r="P5" s="270"/>
      <c r="Q5" s="269"/>
      <c r="R5" s="270"/>
      <c r="S5" s="269"/>
    </row>
    <row r="6" spans="1:19" ht="14.5">
      <c r="A6" s="265" t="s">
        <v>105</v>
      </c>
      <c r="B6" s="13"/>
      <c r="C6" s="268">
        <f>PTG!F29</f>
        <v>2699797689.2561817</v>
      </c>
      <c r="D6" s="29"/>
      <c r="O6" s="269"/>
      <c r="P6" s="270"/>
      <c r="Q6" s="269"/>
      <c r="R6" s="270"/>
      <c r="S6" s="269"/>
    </row>
    <row r="7" spans="1:19" ht="14.5">
      <c r="A7" s="265"/>
      <c r="B7" s="13"/>
      <c r="C7" s="28"/>
      <c r="D7" s="29"/>
      <c r="O7" s="269"/>
      <c r="P7" s="270"/>
      <c r="Q7" s="269"/>
      <c r="R7" s="270"/>
      <c r="S7" s="269"/>
    </row>
    <row r="8" spans="1:19" ht="14.5">
      <c r="A8" s="265"/>
      <c r="B8" s="13"/>
      <c r="C8" s="28"/>
      <c r="D8" s="29"/>
      <c r="O8" s="269"/>
      <c r="P8" s="270"/>
      <c r="Q8" s="269"/>
      <c r="R8" s="270"/>
      <c r="S8" s="269"/>
    </row>
    <row r="9" spans="1:19" ht="15" thickBot="1">
      <c r="A9" s="265"/>
      <c r="B9" s="13"/>
      <c r="C9" s="28"/>
      <c r="D9" s="29"/>
      <c r="O9" s="269"/>
      <c r="P9" s="270"/>
      <c r="Q9" s="269"/>
      <c r="R9" s="270"/>
      <c r="S9" s="269"/>
    </row>
    <row r="10" spans="1:19" s="3" customFormat="1" ht="34.5" customHeight="1">
      <c r="A10" s="4"/>
      <c r="B10" s="381" t="s">
        <v>22</v>
      </c>
      <c r="C10" s="381"/>
      <c r="D10" s="4" t="s">
        <v>48</v>
      </c>
      <c r="E10" s="4" t="s">
        <v>9</v>
      </c>
      <c r="F10" s="4" t="s">
        <v>43</v>
      </c>
      <c r="G10" s="4" t="s">
        <v>44</v>
      </c>
      <c r="H10" s="4" t="s">
        <v>15</v>
      </c>
      <c r="I10" s="4" t="s">
        <v>12</v>
      </c>
      <c r="J10" s="4" t="s">
        <v>13</v>
      </c>
      <c r="K10" s="4" t="s">
        <v>16</v>
      </c>
      <c r="L10" s="4" t="s">
        <v>11</v>
      </c>
      <c r="M10" s="5" t="s">
        <v>14</v>
      </c>
      <c r="P10" s="204"/>
      <c r="Q10" s="204"/>
      <c r="R10" s="271"/>
      <c r="S10" s="272"/>
    </row>
    <row r="11" spans="1:19" s="3" customFormat="1" ht="20.25" customHeight="1">
      <c r="A11" s="2"/>
      <c r="B11" s="382">
        <f>PTG!F29</f>
        <v>2699797689.2561817</v>
      </c>
      <c r="C11" s="382"/>
      <c r="D11" s="10">
        <v>0.7</v>
      </c>
      <c r="E11" s="114">
        <f>+B11*0.7</f>
        <v>1889858382.479327</v>
      </c>
      <c r="F11" s="30">
        <f>PTG!D59</f>
        <v>44925</v>
      </c>
      <c r="G11" s="30">
        <f>EDATE(F11,18)</f>
        <v>45473</v>
      </c>
      <c r="H11" s="2">
        <v>18</v>
      </c>
      <c r="I11" s="9">
        <f>R10</f>
        <v>0</v>
      </c>
      <c r="J11" s="6">
        <f>P3</f>
        <v>0</v>
      </c>
      <c r="K11" s="9">
        <f>S10</f>
        <v>0</v>
      </c>
      <c r="L11" s="6">
        <f>Q3</f>
        <v>0</v>
      </c>
      <c r="M11" s="6">
        <f>SUM(J11,L11)</f>
        <v>0</v>
      </c>
      <c r="N11" s="21"/>
      <c r="P11" s="204"/>
      <c r="Q11" s="204"/>
      <c r="R11" s="204"/>
      <c r="S11" s="205"/>
    </row>
    <row r="12" spans="1:19" s="3" customFormat="1" ht="20.25" customHeight="1">
      <c r="A12" s="2"/>
      <c r="B12" s="382">
        <f>B11</f>
        <v>2699797689.2561817</v>
      </c>
      <c r="C12" s="382"/>
      <c r="D12" s="10">
        <v>0.05</v>
      </c>
      <c r="E12" s="114">
        <f>+B12*0.05</f>
        <v>134989884.46280909</v>
      </c>
      <c r="F12" s="30">
        <f>PTG!D60</f>
        <v>45382</v>
      </c>
      <c r="G12" s="30">
        <v>45199</v>
      </c>
      <c r="H12" s="2"/>
      <c r="I12" s="9">
        <f>R10</f>
        <v>0</v>
      </c>
      <c r="J12" s="6">
        <f>P3</f>
        <v>0</v>
      </c>
      <c r="K12" s="9">
        <f>S10</f>
        <v>0</v>
      </c>
      <c r="L12" s="6">
        <f>Q3</f>
        <v>0</v>
      </c>
      <c r="M12" s="6">
        <f>SUM(J12,L12)</f>
        <v>0</v>
      </c>
      <c r="N12" s="21"/>
      <c r="P12" s="204"/>
      <c r="Q12" s="204"/>
      <c r="R12" s="204"/>
      <c r="S12" s="205"/>
    </row>
    <row r="13" spans="1:19" s="3" customFormat="1" ht="20.25" customHeight="1">
      <c r="A13" s="2"/>
      <c r="B13" s="6"/>
      <c r="C13" s="14"/>
      <c r="D13" s="31" t="str">
        <f>+IF(D11&lt;=80%, "OK", "CHECK")</f>
        <v>OK</v>
      </c>
      <c r="E13" s="7"/>
      <c r="F13" s="7"/>
      <c r="G13" s="7"/>
      <c r="H13" s="2"/>
      <c r="I13" s="20"/>
      <c r="J13" s="6"/>
      <c r="K13" s="20"/>
      <c r="L13" s="6"/>
      <c r="M13" s="6">
        <f>SUM(M11:M12)</f>
        <v>0</v>
      </c>
      <c r="N13" s="21"/>
    </row>
    <row r="14" spans="1:19" s="3" customFormat="1" ht="20.25" customHeight="1">
      <c r="A14" s="2"/>
      <c r="B14" s="6"/>
      <c r="C14" s="14"/>
      <c r="D14" s="10"/>
      <c r="E14" s="7"/>
      <c r="F14" s="7"/>
      <c r="G14" s="7"/>
      <c r="H14" s="2"/>
      <c r="I14" s="8"/>
      <c r="J14" s="6"/>
      <c r="K14" s="20"/>
      <c r="L14" s="6"/>
      <c r="M14" s="19"/>
    </row>
    <row r="15" spans="1:19" ht="13">
      <c r="A15" s="250" t="s">
        <v>92</v>
      </c>
      <c r="B15" s="251"/>
      <c r="C15" s="251"/>
      <c r="D15" s="251"/>
      <c r="E15" s="251"/>
      <c r="F15" s="252" t="s">
        <v>93</v>
      </c>
      <c r="G15" s="253">
        <v>0.08</v>
      </c>
      <c r="H15" s="251"/>
    </row>
    <row r="16" spans="1:19" ht="39.5">
      <c r="A16" s="254" t="s">
        <v>94</v>
      </c>
      <c r="B16" s="255" t="s">
        <v>46</v>
      </c>
      <c r="C16" s="255" t="s">
        <v>95</v>
      </c>
      <c r="D16" s="255" t="s">
        <v>96</v>
      </c>
      <c r="E16" s="255" t="s">
        <v>97</v>
      </c>
      <c r="F16" s="255" t="s">
        <v>98</v>
      </c>
      <c r="G16" s="255" t="s">
        <v>99</v>
      </c>
      <c r="H16" s="255" t="s">
        <v>100</v>
      </c>
      <c r="I16" s="16"/>
      <c r="J16" s="108"/>
      <c r="K16" s="13"/>
    </row>
    <row r="17" spans="1:11" ht="14.5">
      <c r="A17" s="256">
        <v>44651</v>
      </c>
      <c r="B17" s="256">
        <f>PTG!D42</f>
        <v>44925</v>
      </c>
      <c r="C17" s="256" t="s">
        <v>101</v>
      </c>
      <c r="D17" s="257">
        <v>0.05</v>
      </c>
      <c r="E17" s="251">
        <f>MAX(0,B17-A17)</f>
        <v>274</v>
      </c>
      <c r="F17" s="258">
        <f>$C$3*D17</f>
        <v>123724788.32800828</v>
      </c>
      <c r="G17" s="259">
        <f>(1+$G$15/365)^E17</f>
        <v>1.0618877433098468</v>
      </c>
      <c r="H17" s="260">
        <f>F17-F17/G17</f>
        <v>7210788.5125807226</v>
      </c>
      <c r="I17" s="16"/>
      <c r="J17" s="108"/>
      <c r="K17" s="13"/>
    </row>
    <row r="18" spans="1:11" ht="14.5">
      <c r="A18" s="256">
        <f t="shared" ref="A18:A23" si="0">A17</f>
        <v>44651</v>
      </c>
      <c r="B18" s="256">
        <f>PTG!D43</f>
        <v>45015</v>
      </c>
      <c r="C18" s="256" t="s">
        <v>102</v>
      </c>
      <c r="D18" s="261">
        <v>0.1</v>
      </c>
      <c r="E18" s="251">
        <f t="shared" ref="E18:E24" si="1">MAX(0,B18-A18)</f>
        <v>364</v>
      </c>
      <c r="F18" s="258">
        <f t="shared" ref="F18:F24" si="2">$C$3*D18</f>
        <v>247449576.65601656</v>
      </c>
      <c r="G18" s="259">
        <f t="shared" ref="G18:G24" si="3">(1+$G$15/365)^E18</f>
        <v>1.0830401931203495</v>
      </c>
      <c r="H18" s="260">
        <f t="shared" ref="H18:H24" si="4">F18-F18/G18</f>
        <v>18972759.056949407</v>
      </c>
      <c r="I18" s="16"/>
      <c r="J18" s="108"/>
      <c r="K18" s="13"/>
    </row>
    <row r="19" spans="1:11" ht="14.5">
      <c r="A19" s="256">
        <f t="shared" si="0"/>
        <v>44651</v>
      </c>
      <c r="B19" s="256">
        <f>PTG!D44</f>
        <v>45105</v>
      </c>
      <c r="C19" s="256" t="s">
        <v>82</v>
      </c>
      <c r="D19" s="261">
        <v>0.1</v>
      </c>
      <c r="E19" s="251">
        <f t="shared" si="1"/>
        <v>454</v>
      </c>
      <c r="F19" s="258">
        <f t="shared" si="2"/>
        <v>247449576.65601656</v>
      </c>
      <c r="G19" s="259">
        <f t="shared" si="3"/>
        <v>1.1046139926787937</v>
      </c>
      <c r="H19" s="260">
        <f t="shared" si="4"/>
        <v>23435053.667829633</v>
      </c>
      <c r="I19" s="16"/>
      <c r="J19" s="108"/>
      <c r="K19" s="13"/>
    </row>
    <row r="20" spans="1:11" ht="14.5">
      <c r="A20" s="256">
        <f t="shared" si="0"/>
        <v>44651</v>
      </c>
      <c r="B20" s="256">
        <f>PTG!D45</f>
        <v>45195</v>
      </c>
      <c r="C20" s="256" t="s">
        <v>83</v>
      </c>
      <c r="D20" s="261">
        <v>0.1</v>
      </c>
      <c r="E20" s="251">
        <f t="shared" si="1"/>
        <v>544</v>
      </c>
      <c r="F20" s="258">
        <f t="shared" si="2"/>
        <v>247449576.65601656</v>
      </c>
      <c r="G20" s="259">
        <f t="shared" si="3"/>
        <v>1.1266175351316792</v>
      </c>
      <c r="H20" s="260">
        <f t="shared" si="4"/>
        <v>27810196.884517938</v>
      </c>
      <c r="I20" s="16"/>
      <c r="J20" s="108"/>
      <c r="K20" s="13"/>
    </row>
    <row r="21" spans="1:11" ht="14.5">
      <c r="A21" s="256">
        <f t="shared" si="0"/>
        <v>44651</v>
      </c>
      <c r="B21" s="256">
        <f>PTG!D46</f>
        <v>45285</v>
      </c>
      <c r="C21" s="256" t="s">
        <v>84</v>
      </c>
      <c r="D21" s="257">
        <v>0.1</v>
      </c>
      <c r="E21" s="251">
        <f t="shared" si="1"/>
        <v>634</v>
      </c>
      <c r="F21" s="258">
        <f t="shared" si="2"/>
        <v>247449576.65601656</v>
      </c>
      <c r="G21" s="259">
        <f t="shared" si="3"/>
        <v>1.1490593808141858</v>
      </c>
      <c r="H21" s="260">
        <f t="shared" si="4"/>
        <v>32099890.82804665</v>
      </c>
      <c r="I21" s="16"/>
      <c r="J21" s="108"/>
      <c r="K21" s="13"/>
    </row>
    <row r="22" spans="1:11" ht="14.5">
      <c r="A22" s="256">
        <f t="shared" si="0"/>
        <v>44651</v>
      </c>
      <c r="B22" s="256">
        <f>PTG!D47</f>
        <v>45375</v>
      </c>
      <c r="C22" s="256" t="s">
        <v>85</v>
      </c>
      <c r="D22" s="264">
        <v>0.1</v>
      </c>
      <c r="E22" s="251">
        <f t="shared" si="1"/>
        <v>724</v>
      </c>
      <c r="F22" s="258">
        <f t="shared" si="2"/>
        <v>247449576.65601656</v>
      </c>
      <c r="G22" s="259">
        <f t="shared" si="3"/>
        <v>1.1719482605805165</v>
      </c>
      <c r="H22" s="260">
        <f t="shared" si="4"/>
        <v>36305804.375963748</v>
      </c>
      <c r="I22" s="16"/>
      <c r="J22" s="108"/>
      <c r="K22" s="13"/>
    </row>
    <row r="23" spans="1:11" ht="14.5">
      <c r="A23" s="256">
        <f t="shared" si="0"/>
        <v>44651</v>
      </c>
      <c r="B23" s="256">
        <f>PTG!D48</f>
        <v>45382</v>
      </c>
      <c r="C23" s="256" t="s">
        <v>103</v>
      </c>
      <c r="D23" s="264">
        <v>0.15</v>
      </c>
      <c r="E23" s="251">
        <f t="shared" si="1"/>
        <v>731</v>
      </c>
      <c r="F23" s="258">
        <f t="shared" si="2"/>
        <v>371174364.98402482</v>
      </c>
      <c r="G23" s="259">
        <f t="shared" si="3"/>
        <v>1.1737475009022231</v>
      </c>
      <c r="H23" s="260">
        <f t="shared" si="4"/>
        <v>54944200.746218443</v>
      </c>
      <c r="I23" s="16"/>
      <c r="J23" s="108"/>
      <c r="K23" s="13"/>
    </row>
    <row r="24" spans="1:11" ht="14.5">
      <c r="A24" s="256">
        <v>45107</v>
      </c>
      <c r="B24" s="256">
        <f>B23</f>
        <v>45382</v>
      </c>
      <c r="C24" s="256" t="s">
        <v>104</v>
      </c>
      <c r="D24" s="264">
        <v>0.05</v>
      </c>
      <c r="E24" s="251">
        <f t="shared" si="1"/>
        <v>275</v>
      </c>
      <c r="F24" s="258">
        <f t="shared" si="2"/>
        <v>123724788.32800828</v>
      </c>
      <c r="G24" s="259">
        <f t="shared" si="3"/>
        <v>1.0621204858289286</v>
      </c>
      <c r="H24" s="260">
        <f t="shared" si="4"/>
        <v>7236320.2316155583</v>
      </c>
      <c r="I24" s="16"/>
      <c r="J24" s="108"/>
      <c r="K24" s="13"/>
    </row>
    <row r="25" spans="1:11" ht="14.5">
      <c r="A25" s="251"/>
      <c r="B25" s="251"/>
      <c r="C25" s="251"/>
      <c r="D25" s="262">
        <f>SUM(D17:D24)</f>
        <v>0.75</v>
      </c>
      <c r="E25" s="251"/>
      <c r="F25" s="263">
        <f>SUM(F17:F24)</f>
        <v>1855871824.9201241</v>
      </c>
      <c r="G25" s="251"/>
      <c r="H25" s="263">
        <f>SUM(H17:H24)</f>
        <v>208015014.30372208</v>
      </c>
      <c r="I25" s="16"/>
      <c r="J25" s="108"/>
      <c r="K25" s="13"/>
    </row>
    <row r="26" spans="1:11" ht="14.5">
      <c r="A26" s="109"/>
      <c r="B26" s="109"/>
      <c r="C26" s="110"/>
      <c r="D26" s="111"/>
      <c r="E26" s="111"/>
      <c r="F26" s="111"/>
      <c r="G26" s="111"/>
      <c r="H26" s="111"/>
      <c r="I26" s="111"/>
      <c r="J26" s="111"/>
      <c r="K26" s="22"/>
    </row>
    <row r="27" spans="1:11">
      <c r="A27" s="112"/>
      <c r="B27" s="113"/>
      <c r="C27" s="15"/>
      <c r="D27" s="15"/>
      <c r="E27" s="12"/>
      <c r="F27" s="12"/>
      <c r="G27" s="12"/>
      <c r="H27" s="15"/>
      <c r="I27" s="15"/>
      <c r="J27" s="15"/>
      <c r="K27" s="15"/>
    </row>
    <row r="28" spans="1:11" ht="14.5">
      <c r="A28" s="13"/>
      <c r="B28" s="13"/>
      <c r="C28" s="13"/>
      <c r="D28" s="13"/>
      <c r="E28" s="17"/>
      <c r="F28" s="17"/>
      <c r="G28" s="17"/>
      <c r="H28" s="18"/>
      <c r="I28" s="17"/>
      <c r="J28" s="13"/>
      <c r="K28" s="13"/>
    </row>
    <row r="34" ht="19.5" customHeight="1"/>
    <row r="36" ht="12" customHeight="1"/>
  </sheetData>
  <mergeCells count="3">
    <mergeCell ref="B10:C10"/>
    <mergeCell ref="B11:C11"/>
    <mergeCell ref="B12:C12"/>
  </mergeCells>
  <phoneticPr fontId="144" type="noConversion"/>
  <pageMargins left="0.7" right="0.64" top="0.75" bottom="0.75" header="0.3" footer="0.3"/>
  <pageSetup paperSize="9"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5"/>
  <sheetViews>
    <sheetView workbookViewId="0">
      <selection activeCell="C11" sqref="C11"/>
    </sheetView>
  </sheetViews>
  <sheetFormatPr defaultRowHeight="14.5"/>
  <sheetData>
    <row r="1" spans="1:1">
      <c r="A1" t="s">
        <v>33</v>
      </c>
    </row>
    <row r="2" spans="1:1">
      <c r="A2" t="s">
        <v>34</v>
      </c>
    </row>
    <row r="4" spans="1:1">
      <c r="A4" t="s">
        <v>32</v>
      </c>
    </row>
    <row r="5" spans="1:1">
      <c r="A5"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DC97C1A0AD0E4F9319F5F39EE14B33" ma:contentTypeVersion="0" ma:contentTypeDescription="Create a new document." ma:contentTypeScope="" ma:versionID="68f1ae51732d0c5f42c5627d7c1cdb6c">
  <xsd:schema xmlns:xsd="http://www.w3.org/2001/XMLSchema" xmlns:xs="http://www.w3.org/2001/XMLSchema" xmlns:p="http://schemas.microsoft.com/office/2006/metadata/properties" targetNamespace="http://schemas.microsoft.com/office/2006/metadata/properties" ma:root="true" ma:fieldsID="b2384c6cc0088fcedbaf6edaf557def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7AA85D7-CFB3-4940-89FA-A1BEEA0F13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0EB5F6A-349A-4574-9FF6-4CC2E6E2B2EE}">
  <ds:schemaRefs>
    <ds:schemaRef ds:uri="http://schemas.microsoft.com/sharepoint/v3/contenttype/forms"/>
  </ds:schemaRefs>
</ds:datastoreItem>
</file>

<file path=customXml/itemProps3.xml><?xml version="1.0" encoding="utf-8"?>
<ds:datastoreItem xmlns:ds="http://schemas.openxmlformats.org/officeDocument/2006/customXml" ds:itemID="{290715FA-9D95-487B-87C7-1C84665A78EF}">
  <ds:schemaRefs>
    <ds:schemaRef ds:uri="http://purl.org/dc/elements/1.1/"/>
    <ds:schemaRef ds:uri="http://purl.org/dc/terms/"/>
    <ds:schemaRef ds:uri="http://schemas.microsoft.com/office/2006/documentManagement/types"/>
    <ds:schemaRef ds:uri="http://purl.org/dc/dcmitype/"/>
    <ds:schemaRef ds:uri="http://www.w3.org/XML/1998/namespace"/>
    <ds:schemaRef ds:uri="http://schemas.openxmlformats.org/package/2006/metadata/core-propertie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PTG</vt:lpstr>
      <vt:lpstr>SS</vt:lpstr>
      <vt:lpstr>HTLS </vt:lpstr>
      <vt:lpstr>Sheet1</vt:lpstr>
      <vt:lpstr>PTG!Print_Area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Mạnh Hà-NHN</dc:creator>
  <cp:lastModifiedBy>Admin</cp:lastModifiedBy>
  <cp:lastPrinted>2022-01-11T06:09:47Z</cp:lastPrinted>
  <dcterms:created xsi:type="dcterms:W3CDTF">2015-02-03T03:38:29Z</dcterms:created>
  <dcterms:modified xsi:type="dcterms:W3CDTF">2022-11-18T04:34:23Z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0x0101006DDC97C1A0AD0E4F9319F5F39EE14B33</vt:lpwstr>
  </property>
</Properties>
</file>